
<file path=[Content_Types].xml><?xml version="1.0" encoding="utf-8"?>
<Types xmlns="http://schemas.openxmlformats.org/package/2006/content-type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ate1904="1" autoCompressPictures="0" defaultThemeVersion="124226"/>
  <bookViews>
    <workbookView xWindow="540" yWindow="-60" windowWidth="19320" windowHeight="15480" tabRatio="774"/>
  </bookViews>
  <sheets>
    <sheet name="VCE Constants" sheetId="17" r:id="rId1"/>
  </sheets>
  <definedNames>
    <definedName name="_xlnm.Print_Area" localSheetId="0">'VCE Constants'!$A$1:$J$104</definedName>
    <definedName name="solver_adj" localSheetId="0" hidden="1">'VCE Constants'!#REF!,'VCE Constants'!#REF!,'VCE Constants'!#REF!,'VCE Constants'!#REF!,'VCE Constants'!#REF!,'VCE Constants'!#REF!,'VCE Constants'!#REF!</definedName>
    <definedName name="solver_cvg" localSheetId="0" hidden="1">0.0001</definedName>
    <definedName name="solver_drv" localSheetId="0" hidden="1">1</definedName>
    <definedName name="solver_est" localSheetId="0" hidden="1">1</definedName>
    <definedName name="solver_itr" localSheetId="0" hidden="1">10000</definedName>
    <definedName name="solver_lhs1" localSheetId="0" hidden="1">'VCE Constants'!#REF!</definedName>
    <definedName name="solver_lhs2" localSheetId="0" hidden="1">'VCE Constants'!#REF!</definedName>
    <definedName name="solver_lhs3" localSheetId="0" hidden="1">'VCE Constants'!#REF!</definedName>
    <definedName name="solver_lhs4" localSheetId="0" hidden="1">'VCE Constants'!#REF!</definedName>
    <definedName name="solver_lin" localSheetId="0" hidden="1">1</definedName>
    <definedName name="solver_neg" localSheetId="0" hidden="1">1</definedName>
    <definedName name="solver_num" localSheetId="0" hidden="1">4</definedName>
    <definedName name="solver_nwt" localSheetId="0" hidden="1">1</definedName>
    <definedName name="solver_opt" localSheetId="0" hidden="1">'VCE Constants'!#REF!</definedName>
    <definedName name="solver_pre" localSheetId="0" hidden="1">0.000001</definedName>
    <definedName name="solver_rel1" localSheetId="0" hidden="1">1</definedName>
    <definedName name="solver_rel2" localSheetId="0" hidden="1">3</definedName>
    <definedName name="solver_rel3" localSheetId="0" hidden="1">5</definedName>
    <definedName name="solver_rel4" localSheetId="0" hidden="1">1</definedName>
    <definedName name="solver_rhs1" localSheetId="0" hidden="1">'VCE Constants'!#REF!</definedName>
    <definedName name="solver_rhs2" localSheetId="0" hidden="1">'VCE Constants'!#REF!</definedName>
    <definedName name="solver_rhs3" localSheetId="0" hidden="1">binary</definedName>
    <definedName name="solver_rhs4" localSheetId="0" hidden="1">'VCE Constants'!#REF!</definedName>
    <definedName name="solver_scl" localSheetId="0" hidden="1">2</definedName>
    <definedName name="solver_sho" localSheetId="0" hidden="1">2</definedName>
    <definedName name="solver_tim" localSheetId="0" hidden="1">9999</definedName>
    <definedName name="solver_tol" localSheetId="0" hidden="1">0</definedName>
    <definedName name="solver_typ" localSheetId="0" hidden="1">2</definedName>
    <definedName name="solver_val" localSheetId="0" hidden="1">0</definedName>
  </definedNames>
  <calcPr calcId="125725"/>
  <extLst>
    <ext xmlns:mx="http://schemas.microsoft.com/office/mac/excel/2008/main" uri="http://schemas.microsoft.com/office/mac/excel/2008/main">
      <mx:ArchID Flags="2"/>
    </ext>
  </extLst>
</workbook>
</file>

<file path=xl/calcChain.xml><?xml version="1.0" encoding="utf-8"?>
<calcChain xmlns="http://schemas.openxmlformats.org/spreadsheetml/2006/main">
  <c r="C99" i="17"/>
  <c r="C100"/>
  <c r="H91"/>
  <c r="G91"/>
  <c r="F91"/>
  <c r="E91"/>
  <c r="D91"/>
  <c r="C91"/>
  <c r="B31"/>
  <c r="I76"/>
  <c r="H56"/>
  <c r="H61"/>
  <c r="H66"/>
  <c r="H71"/>
  <c r="H76"/>
  <c r="G56"/>
  <c r="G61"/>
  <c r="G66"/>
  <c r="G71"/>
  <c r="G76"/>
  <c r="F56"/>
  <c r="F61"/>
  <c r="F66"/>
  <c r="F71"/>
  <c r="F76"/>
  <c r="E56"/>
  <c r="E61"/>
  <c r="E66"/>
  <c r="E71"/>
  <c r="E76"/>
  <c r="D56"/>
  <c r="D61"/>
  <c r="D66"/>
  <c r="D71"/>
  <c r="D76"/>
  <c r="I75"/>
  <c r="H55"/>
  <c r="H60"/>
  <c r="H65"/>
  <c r="H70"/>
  <c r="H75"/>
  <c r="G55"/>
  <c r="G60"/>
  <c r="G65"/>
  <c r="G70"/>
  <c r="G75"/>
  <c r="F55"/>
  <c r="F60"/>
  <c r="F65"/>
  <c r="F70"/>
  <c r="F75"/>
  <c r="E55"/>
  <c r="E60"/>
  <c r="E65"/>
  <c r="E70"/>
  <c r="E75"/>
  <c r="D55"/>
  <c r="D60"/>
  <c r="D65"/>
  <c r="D70"/>
  <c r="D75"/>
  <c r="I74"/>
  <c r="I73"/>
  <c r="H53"/>
  <c r="H58"/>
  <c r="H63"/>
  <c r="H68"/>
  <c r="H73"/>
  <c r="G53"/>
  <c r="G58"/>
  <c r="G63"/>
  <c r="G68"/>
  <c r="G73"/>
  <c r="F53"/>
  <c r="F58"/>
  <c r="F63"/>
  <c r="F68"/>
  <c r="F73"/>
  <c r="E53"/>
  <c r="E58"/>
  <c r="E63"/>
  <c r="E68"/>
  <c r="E73"/>
  <c r="D53"/>
  <c r="D58"/>
  <c r="D63"/>
  <c r="D68"/>
  <c r="D73"/>
  <c r="C53"/>
  <c r="C63"/>
  <c r="C73"/>
  <c r="A53"/>
  <c r="A58"/>
  <c r="A68"/>
  <c r="A73"/>
  <c r="I72"/>
  <c r="H52"/>
  <c r="H57"/>
  <c r="H62"/>
  <c r="H67"/>
  <c r="H72"/>
  <c r="G52"/>
  <c r="G57"/>
  <c r="G62"/>
  <c r="G67"/>
  <c r="G72"/>
  <c r="F52"/>
  <c r="F57"/>
  <c r="F62"/>
  <c r="F67"/>
  <c r="F72"/>
  <c r="E52"/>
  <c r="E57"/>
  <c r="E62"/>
  <c r="E67"/>
  <c r="E72"/>
  <c r="D52"/>
  <c r="D57"/>
  <c r="D62"/>
  <c r="D67"/>
  <c r="D72"/>
  <c r="I71"/>
  <c r="I70"/>
  <c r="I69"/>
  <c r="I68"/>
  <c r="C68"/>
  <c r="I67"/>
  <c r="I66"/>
  <c r="I65"/>
  <c r="I64"/>
  <c r="I63"/>
  <c r="A63"/>
  <c r="I62"/>
  <c r="I61"/>
  <c r="I60"/>
  <c r="I59"/>
  <c r="I58"/>
  <c r="C58"/>
  <c r="I57"/>
  <c r="B52"/>
  <c r="B57"/>
  <c r="I56"/>
  <c r="I55"/>
  <c r="I54"/>
  <c r="I53"/>
  <c r="I52"/>
  <c r="I51"/>
  <c r="I50"/>
  <c r="I49"/>
  <c r="I48"/>
  <c r="I47"/>
  <c r="B42"/>
  <c r="B20"/>
  <c r="B19"/>
  <c r="B18"/>
  <c r="A16"/>
  <c r="A17"/>
  <c r="B17"/>
  <c r="B16"/>
  <c r="B15"/>
</calcChain>
</file>

<file path=xl/sharedStrings.xml><?xml version="1.0" encoding="utf-8"?>
<sst xmlns="http://schemas.openxmlformats.org/spreadsheetml/2006/main" count="128" uniqueCount="68">
  <si>
    <t>Coal</t>
  </si>
  <si>
    <t>tons CO2/MWh</t>
  </si>
  <si>
    <t>McNeil</t>
    <phoneticPr fontId="5" type="noConversion"/>
  </si>
  <si>
    <t>Total</t>
    <phoneticPr fontId="5" type="noConversion"/>
  </si>
  <si>
    <t>Constants</t>
    <phoneticPr fontId="5" type="noConversion"/>
  </si>
  <si>
    <t>Block 1</t>
    <phoneticPr fontId="5" type="noConversion"/>
  </si>
  <si>
    <t>Block 2</t>
    <phoneticPr fontId="5" type="noConversion"/>
  </si>
  <si>
    <t>Block 3</t>
    <phoneticPr fontId="5" type="noConversion"/>
  </si>
  <si>
    <t>Block 4</t>
    <phoneticPr fontId="5" type="noConversion"/>
  </si>
  <si>
    <t>Block 5</t>
    <phoneticPr fontId="5" type="noConversion"/>
  </si>
  <si>
    <t>Market</t>
    <phoneticPr fontId="5" type="noConversion"/>
  </si>
  <si>
    <t>Current year</t>
    <phoneticPr fontId="5" type="noConversion"/>
  </si>
  <si>
    <t>New business construction</t>
    <phoneticPr fontId="5" type="noConversion"/>
  </si>
  <si>
    <t>Business existing facilities</t>
    <phoneticPr fontId="5" type="noConversion"/>
  </si>
  <si>
    <t>Residential new construction</t>
    <phoneticPr fontId="5" type="noConversion"/>
  </si>
  <si>
    <t>Residential existing homes</t>
    <phoneticPr fontId="5" type="noConversion"/>
  </si>
  <si>
    <t>Carbon Emissions</t>
    <phoneticPr fontId="5" type="noConversion"/>
  </si>
  <si>
    <t>tons CO2/MWh</t>
    <phoneticPr fontId="5" type="noConversion"/>
  </si>
  <si>
    <t>Fuel Type</t>
    <phoneticPr fontId="5" type="noConversion"/>
  </si>
  <si>
    <t>MW Saved per Block</t>
    <phoneticPr fontId="5" type="noConversion"/>
  </si>
  <si>
    <t>Carbon Emissions for Energy Source</t>
    <phoneticPr fontId="5" type="noConversion"/>
  </si>
  <si>
    <t>Demand without DSM</t>
    <phoneticPr fontId="5" type="noConversion"/>
  </si>
  <si>
    <t>Demand (MW)</t>
    <phoneticPr fontId="5" type="noConversion"/>
  </si>
  <si>
    <t>Discount rate</t>
    <phoneticPr fontId="5" type="noConversion"/>
  </si>
  <si>
    <t>Year</t>
    <phoneticPr fontId="5" type="noConversion"/>
  </si>
  <si>
    <t>The following constants are assumptions of the model.  Population and per capita use growth estimates are both based on external forecasts and combine to determine the projected growth in energy use.  The discount rate is the assumed cost of capital and is used to construct the "discount factors" for each year of the model.  Annual wood and energy price growth are also assumptions.  The current year at the time of the case is 2008.</t>
  </si>
  <si>
    <t>Electricity comes from a variety of energy sources, each with their own carbon intensity.  While different technologies for producing electricity can affect the carbon intensity of an energy source, the averages are given here.  In general, sources such as coal, oil, and natural gas are relatively carbon intensive, while sources such as wood, hydro-electric, and nuclear are relatively less intensive.  "New England Market Mix" represents the mix of sources that compose the New England wholesale electricity market.</t>
  </si>
  <si>
    <t>The following chart summarizes the anticipated impacts of one year of demand-side management activities.  The impact of these activities is expected to last for the six-year duration included in this model.</t>
  </si>
  <si>
    <t>Program</t>
  </si>
  <si>
    <t>Duration (hours)</t>
  </si>
  <si>
    <t>DSM Budget</t>
  </si>
  <si>
    <t>VCE GT</t>
  </si>
  <si>
    <t>VCE Wind</t>
  </si>
  <si>
    <t>Wind</t>
  </si>
  <si>
    <t>The following chart summarizes the projected available power, costs, and carbon intensity of VCE's power sources for the years under consideration.  The power sources are described in the case.  Costs at the McNeil Plant are expected to grow at the rate of growth in the cost of wood.  Cost of electricity from all other sources is expected to grow at the rate of energy prices.</t>
  </si>
  <si>
    <t>Contract</t>
  </si>
  <si>
    <t>Commercial Heating and Air Conditioning</t>
  </si>
  <si>
    <t>Commercial Outdoor Lighting</t>
  </si>
  <si>
    <t>LED Streetlight Program</t>
  </si>
  <si>
    <t>Future year cash flows are less valuable than cash flows today.  The relative value of future cash flows is determined by the discount rate, given above.  The following chart summarizes the value of future cash flows, which are scaled by a "discount factor" such that their current values can be directly compared and added together.</t>
    <phoneticPr fontId="5" type="noConversion"/>
  </si>
  <si>
    <t>Discount Factor</t>
    <phoneticPr fontId="5" type="noConversion"/>
  </si>
  <si>
    <t>The following chart summarizes the distribution of power sources that compose the New England wholesale electricity market.</t>
    <phoneticPr fontId="5" type="noConversion"/>
  </si>
  <si>
    <r>
      <t xml:space="preserve">The following chart summarizes the projected demand for each block in each year under consideration, </t>
    </r>
    <r>
      <rPr>
        <i/>
        <u/>
        <sz val="10"/>
        <rFont val="Verdana"/>
        <family val="2"/>
      </rPr>
      <t>before</t>
    </r>
    <r>
      <rPr>
        <i/>
        <sz val="10"/>
        <rFont val="Verdana"/>
        <family val="2"/>
      </rPr>
      <t xml:space="preserve"> demand-side management activities are accounted for.  Demand is expected to grow at the same rate across all blocks, based on population and per capita income growth.</t>
    </r>
    <phoneticPr fontId="5" type="noConversion"/>
  </si>
  <si>
    <t>Total</t>
    <phoneticPr fontId="5" type="noConversion"/>
  </si>
  <si>
    <t>(tons CO2/ MWh)</t>
    <phoneticPr fontId="5" type="noConversion"/>
  </si>
  <si>
    <t>Vermont City Electric</t>
    <phoneticPr fontId="5" type="noConversion"/>
  </si>
  <si>
    <t>Cost</t>
    <phoneticPr fontId="5" type="noConversion"/>
  </si>
  <si>
    <t>Annual wood price growth</t>
    <phoneticPr fontId="5" type="noConversion"/>
  </si>
  <si>
    <t>Annual energy price growth</t>
    <phoneticPr fontId="5" type="noConversion"/>
  </si>
  <si>
    <t>New England Market Mix</t>
    <phoneticPr fontId="5" type="noConversion"/>
  </si>
  <si>
    <t>Demand-Side Management</t>
    <phoneticPr fontId="5" type="noConversion"/>
  </si>
  <si>
    <t>Cost ($/MWh)</t>
    <phoneticPr fontId="5" type="noConversion"/>
  </si>
  <si>
    <t>Available Power (MW)</t>
    <phoneticPr fontId="5" type="noConversion"/>
  </si>
  <si>
    <t>Wood</t>
    <phoneticPr fontId="5" type="noConversion"/>
  </si>
  <si>
    <t>Hydro</t>
    <phoneticPr fontId="5" type="noConversion"/>
  </si>
  <si>
    <t>Oil</t>
    <phoneticPr fontId="5" type="noConversion"/>
  </si>
  <si>
    <t>Mix</t>
    <phoneticPr fontId="5" type="noConversion"/>
  </si>
  <si>
    <t>NE Market Mix</t>
    <phoneticPr fontId="5" type="noConversion"/>
  </si>
  <si>
    <t>Nuclear</t>
    <phoneticPr fontId="5" type="noConversion"/>
  </si>
  <si>
    <t>Natural Gas</t>
    <phoneticPr fontId="5" type="noConversion"/>
  </si>
  <si>
    <t>Retail products</t>
    <phoneticPr fontId="5" type="noConversion"/>
  </si>
  <si>
    <t>Commercial smartlight</t>
    <phoneticPr fontId="5" type="noConversion"/>
  </si>
  <si>
    <t>Population Growth</t>
    <phoneticPr fontId="5" type="noConversion"/>
  </si>
  <si>
    <t>Per Capita Use Growth</t>
    <phoneticPr fontId="5" type="noConversion"/>
  </si>
  <si>
    <t>Block</t>
    <phoneticPr fontId="5" type="noConversion"/>
  </si>
  <si>
    <t>Oil</t>
  </si>
  <si>
    <t>Wood</t>
  </si>
  <si>
    <t>Hydro</t>
  </si>
</sst>
</file>

<file path=xl/styles.xml><?xml version="1.0" encoding="utf-8"?>
<styleSheet xmlns="http://schemas.openxmlformats.org/spreadsheetml/2006/main">
  <numFmts count="4">
    <numFmt numFmtId="164" formatCode="0.0"/>
    <numFmt numFmtId="165" formatCode="&quot;$&quot;#,##0"/>
    <numFmt numFmtId="166" formatCode="0.000"/>
    <numFmt numFmtId="167" formatCode="0.0%"/>
  </numFmts>
  <fonts count="10">
    <font>
      <sz val="10"/>
      <name val="Verdana"/>
    </font>
    <font>
      <i/>
      <sz val="10"/>
      <name val="Verdana"/>
      <family val="2"/>
    </font>
    <font>
      <i/>
      <sz val="10"/>
      <name val="Verdana"/>
      <family val="2"/>
    </font>
    <font>
      <i/>
      <sz val="10"/>
      <name val="Verdana"/>
      <family val="2"/>
    </font>
    <font>
      <sz val="10"/>
      <name val="Verdana"/>
      <family val="2"/>
    </font>
    <font>
      <sz val="8"/>
      <name val="Verdana"/>
      <family val="2"/>
    </font>
    <font>
      <sz val="10"/>
      <name val="Verdana"/>
      <family val="2"/>
    </font>
    <font>
      <sz val="18"/>
      <color indexed="9"/>
      <name val="Verdana"/>
      <family val="2"/>
    </font>
    <font>
      <sz val="18"/>
      <name val="Verdana"/>
      <family val="2"/>
    </font>
    <font>
      <i/>
      <u/>
      <sz val="10"/>
      <name val="Verdana"/>
      <family val="2"/>
    </font>
  </fonts>
  <fills count="3">
    <fill>
      <patternFill patternType="none"/>
    </fill>
    <fill>
      <patternFill patternType="gray125"/>
    </fill>
    <fill>
      <patternFill patternType="solid">
        <fgColor indexed="55"/>
        <bgColor indexed="64"/>
      </patternFill>
    </fill>
  </fills>
  <borders count="9">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45">
    <xf numFmtId="0" fontId="0" fillId="0" borderId="0" xfId="0"/>
    <xf numFmtId="0" fontId="0" fillId="0" borderId="0" xfId="0" applyFill="1" applyBorder="1"/>
    <xf numFmtId="2" fontId="0" fillId="0" borderId="0" xfId="0" applyNumberFormat="1" applyFill="1" applyBorder="1"/>
    <xf numFmtId="164" fontId="0" fillId="0" borderId="0" xfId="0" applyNumberFormat="1" applyFill="1" applyBorder="1"/>
    <xf numFmtId="0" fontId="8" fillId="0" borderId="0" xfId="0" applyFont="1" applyFill="1" applyBorder="1" applyAlignment="1">
      <alignment horizontal="centerContinuous"/>
    </xf>
    <xf numFmtId="0" fontId="8" fillId="0" borderId="0" xfId="0" applyFont="1" applyFill="1" applyBorder="1"/>
    <xf numFmtId="10" fontId="0" fillId="0" borderId="0" xfId="0" applyNumberFormat="1" applyFill="1" applyBorder="1"/>
    <xf numFmtId="9" fontId="0" fillId="0" borderId="0" xfId="0" applyNumberFormat="1" applyFill="1" applyBorder="1"/>
    <xf numFmtId="0" fontId="4" fillId="0" borderId="0" xfId="0" applyFont="1" applyFill="1" applyBorder="1"/>
    <xf numFmtId="165" fontId="0" fillId="0" borderId="0" xfId="0" applyNumberFormat="1" applyFill="1" applyBorder="1"/>
    <xf numFmtId="0" fontId="0" fillId="0" borderId="0" xfId="0" applyFill="1" applyBorder="1" applyAlignment="1">
      <alignment horizontal="center"/>
    </xf>
    <xf numFmtId="0" fontId="6" fillId="0" borderId="0" xfId="0" applyFont="1" applyFill="1" applyBorder="1"/>
    <xf numFmtId="166" fontId="0" fillId="0" borderId="0" xfId="0" applyNumberFormat="1" applyFill="1" applyBorder="1"/>
    <xf numFmtId="167" fontId="0" fillId="0" borderId="0" xfId="0" applyNumberFormat="1" applyFill="1" applyBorder="1"/>
    <xf numFmtId="0" fontId="0" fillId="0" borderId="0" xfId="0" applyFill="1" applyBorder="1" applyAlignment="1">
      <alignment wrapText="1"/>
    </xf>
    <xf numFmtId="0" fontId="0" fillId="0" borderId="0" xfId="0" applyFill="1" applyBorder="1" applyAlignment="1">
      <alignment horizontal="right"/>
    </xf>
    <xf numFmtId="0" fontId="4" fillId="0" borderId="0" xfId="0" applyFont="1" applyFill="1" applyBorder="1" applyAlignment="1">
      <alignment horizontal="right"/>
    </xf>
    <xf numFmtId="0" fontId="0" fillId="0" borderId="0" xfId="0" applyFill="1" applyBorder="1" applyAlignment="1">
      <alignment horizontal="centerContinuous"/>
    </xf>
    <xf numFmtId="0" fontId="7" fillId="2" borderId="0" xfId="0" applyFont="1" applyFill="1" applyBorder="1"/>
    <xf numFmtId="0" fontId="0" fillId="0" borderId="0" xfId="0" applyFill="1" applyBorder="1" applyAlignment="1">
      <alignment horizontal="center" wrapText="1"/>
    </xf>
    <xf numFmtId="0" fontId="6" fillId="0" borderId="1" xfId="0" applyFont="1" applyFill="1" applyBorder="1"/>
    <xf numFmtId="167" fontId="0" fillId="0" borderId="1" xfId="0" applyNumberFormat="1" applyFill="1" applyBorder="1"/>
    <xf numFmtId="0" fontId="0" fillId="0" borderId="2" xfId="0" applyFill="1" applyBorder="1"/>
    <xf numFmtId="164" fontId="0" fillId="0" borderId="5" xfId="0" applyNumberFormat="1" applyFill="1" applyBorder="1"/>
    <xf numFmtId="2" fontId="0" fillId="0" borderId="5" xfId="0" applyNumberFormat="1" applyFill="1" applyBorder="1"/>
    <xf numFmtId="166" fontId="0" fillId="0" borderId="5" xfId="0" applyNumberFormat="1" applyFill="1" applyBorder="1"/>
    <xf numFmtId="0" fontId="0" fillId="0" borderId="6" xfId="0" applyFill="1" applyBorder="1"/>
    <xf numFmtId="0" fontId="4" fillId="0" borderId="3" xfId="0" applyFont="1" applyFill="1" applyBorder="1"/>
    <xf numFmtId="0" fontId="0" fillId="0" borderId="7" xfId="0" applyFill="1" applyBorder="1"/>
    <xf numFmtId="0" fontId="0" fillId="0" borderId="3" xfId="0" applyFill="1" applyBorder="1"/>
    <xf numFmtId="0" fontId="0" fillId="0" borderId="4" xfId="0" applyFill="1" applyBorder="1"/>
    <xf numFmtId="164" fontId="0" fillId="0" borderId="1" xfId="0" applyNumberFormat="1" applyFill="1" applyBorder="1"/>
    <xf numFmtId="2" fontId="0" fillId="0" borderId="1" xfId="0" applyNumberFormat="1" applyFill="1" applyBorder="1"/>
    <xf numFmtId="166" fontId="0" fillId="0" borderId="1" xfId="0" applyNumberFormat="1" applyFill="1" applyBorder="1"/>
    <xf numFmtId="0" fontId="0" fillId="0" borderId="8" xfId="0" applyFill="1" applyBorder="1"/>
    <xf numFmtId="165" fontId="0" fillId="0" borderId="1" xfId="0" applyNumberFormat="1" applyFill="1" applyBorder="1"/>
    <xf numFmtId="164" fontId="0" fillId="0" borderId="0" xfId="0" applyNumberFormat="1"/>
    <xf numFmtId="0" fontId="0" fillId="0" borderId="5" xfId="0" applyFill="1" applyBorder="1" applyAlignment="1">
      <alignment horizontal="center" vertical="center"/>
    </xf>
    <xf numFmtId="0" fontId="0" fillId="0" borderId="0" xfId="0" applyFill="1" applyBorder="1" applyAlignment="1">
      <alignment horizontal="center" vertical="center"/>
    </xf>
    <xf numFmtId="0" fontId="0" fillId="0" borderId="1" xfId="0" applyFill="1" applyBorder="1" applyAlignment="1">
      <alignment horizontal="center" vertical="center"/>
    </xf>
    <xf numFmtId="0" fontId="2" fillId="0" borderId="0" xfId="0" applyFont="1" applyFill="1" applyBorder="1" applyAlignment="1">
      <alignment horizontal="left" wrapText="1"/>
    </xf>
    <xf numFmtId="0" fontId="3" fillId="0" borderId="0" xfId="0" applyFont="1" applyFill="1" applyBorder="1" applyAlignment="1">
      <alignment horizontal="left" wrapText="1"/>
    </xf>
    <xf numFmtId="0" fontId="0" fillId="0" borderId="0" xfId="0" applyFill="1" applyBorder="1" applyAlignment="1">
      <alignment horizontal="center"/>
    </xf>
    <xf numFmtId="0" fontId="0" fillId="0" borderId="0" xfId="0" applyFill="1" applyBorder="1" applyAlignment="1">
      <alignment horizontal="center" wrapText="1"/>
    </xf>
    <xf numFmtId="0" fontId="0" fillId="0" borderId="0" xfId="0" applyFill="1" applyBorder="1" applyAlignment="1"/>
  </cellXfs>
  <cellStyles count="1">
    <cellStyle name="Normal" xfId="0" builtinId="0"/>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ublished="0" enableFormatConditionsCalculation="0"/>
  <dimension ref="A1:J104"/>
  <sheetViews>
    <sheetView tabSelected="1" zoomScale="85" zoomScaleNormal="85" zoomScalePageLayoutView="85" workbookViewId="0">
      <selection activeCell="H106" sqref="H106"/>
    </sheetView>
  </sheetViews>
  <sheetFormatPr defaultColWidth="11" defaultRowHeight="12.75"/>
  <cols>
    <col min="1" max="1" width="24.125" style="1" customWidth="1"/>
    <col min="2" max="2" width="10.125" style="1" customWidth="1"/>
    <col min="3" max="3" width="15.25" style="1" customWidth="1"/>
    <col min="4" max="8" width="11.875" style="1" customWidth="1"/>
    <col min="9" max="9" width="15.375" style="1" bestFit="1" customWidth="1"/>
    <col min="10" max="16384" width="11" style="1"/>
  </cols>
  <sheetData>
    <row r="1" spans="1:10" ht="22.5">
      <c r="A1" s="4" t="s">
        <v>45</v>
      </c>
      <c r="B1" s="4"/>
      <c r="C1" s="4"/>
      <c r="D1" s="4"/>
      <c r="E1" s="4"/>
      <c r="F1" s="4"/>
      <c r="G1" s="4"/>
      <c r="H1" s="4"/>
      <c r="I1" s="4"/>
      <c r="J1" s="4"/>
    </row>
    <row r="3" spans="1:10" s="5" customFormat="1" ht="22.5">
      <c r="A3" s="18" t="s">
        <v>4</v>
      </c>
      <c r="B3" s="18"/>
      <c r="C3" s="18"/>
      <c r="D3" s="18"/>
      <c r="E3" s="18"/>
      <c r="F3" s="18"/>
      <c r="G3" s="18"/>
      <c r="H3" s="18"/>
      <c r="I3" s="18"/>
      <c r="J3" s="18"/>
    </row>
    <row r="4" spans="1:10" ht="51.75" customHeight="1">
      <c r="A4" s="40" t="s">
        <v>25</v>
      </c>
      <c r="B4" s="41"/>
      <c r="C4" s="41"/>
      <c r="D4" s="41"/>
      <c r="E4" s="41"/>
      <c r="F4" s="41"/>
      <c r="G4" s="41"/>
      <c r="H4" s="41"/>
      <c r="I4" s="41"/>
      <c r="J4" s="41"/>
    </row>
    <row r="5" spans="1:10">
      <c r="A5" s="1" t="s">
        <v>62</v>
      </c>
      <c r="B5" s="6">
        <v>5.1999999999999998E-3</v>
      </c>
    </row>
    <row r="6" spans="1:10">
      <c r="A6" s="1" t="s">
        <v>63</v>
      </c>
      <c r="B6" s="6">
        <v>2.2000000000000001E-3</v>
      </c>
    </row>
    <row r="7" spans="1:10">
      <c r="A7" s="1" t="s">
        <v>23</v>
      </c>
      <c r="B7" s="7">
        <v>7.0000000000000007E-2</v>
      </c>
    </row>
    <row r="8" spans="1:10">
      <c r="A8" s="1" t="s">
        <v>47</v>
      </c>
      <c r="B8" s="7">
        <v>0.03</v>
      </c>
    </row>
    <row r="9" spans="1:10">
      <c r="A9" s="1" t="s">
        <v>48</v>
      </c>
      <c r="B9" s="7">
        <v>0.04</v>
      </c>
    </row>
    <row r="10" spans="1:10">
      <c r="A10" s="1" t="s">
        <v>11</v>
      </c>
      <c r="B10" s="1">
        <v>2009</v>
      </c>
    </row>
    <row r="11" spans="1:10">
      <c r="A11" s="8" t="s">
        <v>30</v>
      </c>
      <c r="B11" s="9">
        <v>800000</v>
      </c>
    </row>
    <row r="12" spans="1:10">
      <c r="B12" s="7"/>
    </row>
    <row r="13" spans="1:10" ht="39" customHeight="1">
      <c r="A13" s="41" t="s">
        <v>39</v>
      </c>
      <c r="B13" s="41"/>
      <c r="C13" s="41"/>
      <c r="D13" s="41"/>
      <c r="E13" s="41"/>
      <c r="F13" s="41"/>
      <c r="G13" s="41"/>
      <c r="H13" s="41"/>
      <c r="I13" s="41"/>
      <c r="J13" s="41"/>
    </row>
    <row r="14" spans="1:10" ht="25.5">
      <c r="A14" s="10" t="s">
        <v>24</v>
      </c>
      <c r="B14" s="19" t="s">
        <v>40</v>
      </c>
    </row>
    <row r="15" spans="1:10">
      <c r="A15" s="1">
        <v>2009</v>
      </c>
      <c r="B15" s="2">
        <f t="shared" ref="B15:B20" si="0">1/(1+$B$7)^(A15-$B$10)</f>
        <v>1</v>
      </c>
    </row>
    <row r="16" spans="1:10">
      <c r="A16" s="1">
        <f>A15+1</f>
        <v>2010</v>
      </c>
      <c r="B16" s="2">
        <f t="shared" si="0"/>
        <v>0.93457943925233644</v>
      </c>
    </row>
    <row r="17" spans="1:10">
      <c r="A17" s="1">
        <f>A16+1</f>
        <v>2011</v>
      </c>
      <c r="B17" s="2">
        <f t="shared" si="0"/>
        <v>0.87343872827321156</v>
      </c>
    </row>
    <row r="18" spans="1:10">
      <c r="A18" s="1">
        <v>2012</v>
      </c>
      <c r="B18" s="2">
        <f t="shared" si="0"/>
        <v>0.81629787689085187</v>
      </c>
    </row>
    <row r="19" spans="1:10">
      <c r="A19" s="1">
        <v>2013</v>
      </c>
      <c r="B19" s="2">
        <f t="shared" si="0"/>
        <v>0.7628952120475252</v>
      </c>
    </row>
    <row r="20" spans="1:10">
      <c r="A20" s="1">
        <v>2014</v>
      </c>
      <c r="B20" s="2">
        <f t="shared" si="0"/>
        <v>0.71298617948366838</v>
      </c>
    </row>
    <row r="21" spans="1:10">
      <c r="B21" s="7"/>
    </row>
    <row r="22" spans="1:10" s="8" customFormat="1" ht="65.25" customHeight="1">
      <c r="A22" s="40" t="s">
        <v>26</v>
      </c>
      <c r="B22" s="41"/>
      <c r="C22" s="41"/>
      <c r="D22" s="41"/>
      <c r="E22" s="41"/>
      <c r="F22" s="41"/>
      <c r="G22" s="41"/>
      <c r="H22" s="41"/>
      <c r="I22" s="41"/>
      <c r="J22" s="41"/>
    </row>
    <row r="23" spans="1:10">
      <c r="A23" s="42" t="s">
        <v>20</v>
      </c>
      <c r="B23" s="42"/>
      <c r="C23" s="42"/>
    </row>
    <row r="24" spans="1:10">
      <c r="A24" s="11" t="s">
        <v>65</v>
      </c>
      <c r="B24" s="12">
        <v>0.71699999999999997</v>
      </c>
      <c r="C24" s="11" t="s">
        <v>1</v>
      </c>
    </row>
    <row r="25" spans="1:10">
      <c r="A25" s="11" t="s">
        <v>66</v>
      </c>
      <c r="B25" s="12">
        <v>2.8000000000000001E-2</v>
      </c>
      <c r="C25" s="11" t="s">
        <v>1</v>
      </c>
    </row>
    <row r="26" spans="1:10">
      <c r="A26" s="11" t="s">
        <v>67</v>
      </c>
      <c r="B26" s="12">
        <v>2.1999999999999999E-2</v>
      </c>
      <c r="C26" s="11" t="s">
        <v>1</v>
      </c>
    </row>
    <row r="27" spans="1:10">
      <c r="A27" s="8" t="s">
        <v>33</v>
      </c>
      <c r="B27" s="12">
        <v>1.7999999999999999E-2</v>
      </c>
      <c r="C27" s="8" t="s">
        <v>1</v>
      </c>
    </row>
    <row r="28" spans="1:10">
      <c r="A28" s="11" t="s">
        <v>0</v>
      </c>
      <c r="B28" s="12">
        <v>1.1020000000000001</v>
      </c>
      <c r="C28" s="11" t="s">
        <v>1</v>
      </c>
    </row>
    <row r="29" spans="1:10">
      <c r="A29" s="11" t="s">
        <v>58</v>
      </c>
      <c r="B29" s="12">
        <v>6.0000000000000001E-3</v>
      </c>
      <c r="C29" s="11" t="s">
        <v>1</v>
      </c>
    </row>
    <row r="30" spans="1:10">
      <c r="A30" s="11" t="s">
        <v>59</v>
      </c>
      <c r="B30" s="12">
        <v>0.55100000000000005</v>
      </c>
      <c r="C30" s="11" t="s">
        <v>1</v>
      </c>
    </row>
    <row r="31" spans="1:10">
      <c r="A31" s="11" t="s">
        <v>57</v>
      </c>
      <c r="B31" s="12">
        <f>SUMPRODUCT(B24:B30,B35:B41)</f>
        <v>0.49068899999999993</v>
      </c>
      <c r="C31" s="11" t="s">
        <v>17</v>
      </c>
    </row>
    <row r="32" spans="1:10">
      <c r="B32" s="7"/>
    </row>
    <row r="33" spans="1:10" ht="13.5" customHeight="1">
      <c r="A33" s="41" t="s">
        <v>41</v>
      </c>
      <c r="B33" s="41"/>
      <c r="C33" s="41"/>
      <c r="D33" s="41"/>
      <c r="E33" s="41"/>
      <c r="F33" s="41"/>
      <c r="G33" s="41"/>
      <c r="H33" s="41"/>
      <c r="I33" s="41"/>
      <c r="J33" s="41"/>
    </row>
    <row r="34" spans="1:10">
      <c r="A34" s="42" t="s">
        <v>49</v>
      </c>
      <c r="B34" s="42"/>
    </row>
    <row r="35" spans="1:10">
      <c r="A35" s="11" t="s">
        <v>65</v>
      </c>
      <c r="B35" s="13">
        <v>0.24399999999999999</v>
      </c>
    </row>
    <row r="36" spans="1:10">
      <c r="A36" s="11" t="s">
        <v>66</v>
      </c>
      <c r="B36" s="13">
        <v>8.4000000000000005E-2</v>
      </c>
    </row>
    <row r="37" spans="1:10">
      <c r="A37" s="11" t="s">
        <v>67</v>
      </c>
      <c r="B37" s="13">
        <v>5.5E-2</v>
      </c>
    </row>
    <row r="38" spans="1:10">
      <c r="A38" s="8" t="s">
        <v>33</v>
      </c>
      <c r="B38" s="13">
        <v>0</v>
      </c>
    </row>
    <row r="39" spans="1:10">
      <c r="A39" s="11" t="s">
        <v>0</v>
      </c>
      <c r="B39" s="13">
        <v>9.1999999999999998E-2</v>
      </c>
    </row>
    <row r="40" spans="1:10">
      <c r="A40" s="11" t="s">
        <v>58</v>
      </c>
      <c r="B40" s="13">
        <v>0.14399999999999999</v>
      </c>
    </row>
    <row r="41" spans="1:10">
      <c r="A41" s="20" t="s">
        <v>59</v>
      </c>
      <c r="B41" s="21">
        <v>0.38100000000000001</v>
      </c>
    </row>
    <row r="42" spans="1:10">
      <c r="A42" s="11" t="s">
        <v>3</v>
      </c>
      <c r="B42" s="7">
        <f>SUM(B35:B41)</f>
        <v>1</v>
      </c>
    </row>
    <row r="43" spans="1:10">
      <c r="B43" s="7"/>
    </row>
    <row r="44" spans="1:10" ht="39" customHeight="1">
      <c r="A44" s="41" t="s">
        <v>34</v>
      </c>
      <c r="B44" s="41"/>
      <c r="C44" s="41"/>
      <c r="D44" s="41"/>
      <c r="E44" s="41"/>
      <c r="F44" s="41"/>
      <c r="G44" s="41"/>
      <c r="H44" s="41"/>
      <c r="I44" s="41"/>
      <c r="J44" s="41"/>
    </row>
    <row r="45" spans="1:10" ht="12.75" customHeight="1">
      <c r="C45" s="43" t="s">
        <v>52</v>
      </c>
      <c r="D45" s="42" t="s">
        <v>51</v>
      </c>
      <c r="E45" s="44"/>
      <c r="F45" s="44"/>
      <c r="G45" s="44"/>
      <c r="H45" s="44"/>
      <c r="I45" s="14" t="s">
        <v>16</v>
      </c>
      <c r="J45" s="44" t="s">
        <v>18</v>
      </c>
    </row>
    <row r="46" spans="1:10" ht="12.75" customHeight="1">
      <c r="C46" s="43"/>
      <c r="D46" s="10" t="s">
        <v>5</v>
      </c>
      <c r="E46" s="1" t="s">
        <v>6</v>
      </c>
      <c r="F46" s="1" t="s">
        <v>7</v>
      </c>
      <c r="G46" s="1" t="s">
        <v>8</v>
      </c>
      <c r="H46" s="1" t="s">
        <v>9</v>
      </c>
      <c r="I46" s="14" t="s">
        <v>44</v>
      </c>
      <c r="J46" s="44"/>
    </row>
    <row r="47" spans="1:10">
      <c r="A47" s="22" t="s">
        <v>2</v>
      </c>
      <c r="B47" s="37">
        <v>2009</v>
      </c>
      <c r="C47" s="23">
        <v>26.5</v>
      </c>
      <c r="D47" s="24">
        <v>50.9</v>
      </c>
      <c r="E47" s="24">
        <v>50.9</v>
      </c>
      <c r="F47" s="24">
        <v>50.9</v>
      </c>
      <c r="G47" s="24">
        <v>50.9</v>
      </c>
      <c r="H47" s="24">
        <v>50.9</v>
      </c>
      <c r="I47" s="25">
        <f>$B$25</f>
        <v>2.8000000000000001E-2</v>
      </c>
      <c r="J47" s="26" t="s">
        <v>53</v>
      </c>
    </row>
    <row r="48" spans="1:10">
      <c r="A48" s="27" t="s">
        <v>35</v>
      </c>
      <c r="B48" s="38"/>
      <c r="C48" s="3">
        <v>14.9</v>
      </c>
      <c r="D48" s="2">
        <v>60</v>
      </c>
      <c r="E48" s="2">
        <v>60</v>
      </c>
      <c r="F48" s="2">
        <v>60</v>
      </c>
      <c r="G48" s="2">
        <v>60</v>
      </c>
      <c r="H48" s="2">
        <v>60</v>
      </c>
      <c r="I48" s="12">
        <f>$B$26</f>
        <v>2.1999999999999999E-2</v>
      </c>
      <c r="J48" s="28" t="s">
        <v>54</v>
      </c>
    </row>
    <row r="49" spans="1:10">
      <c r="A49" s="29" t="s">
        <v>32</v>
      </c>
      <c r="B49" s="38"/>
      <c r="C49" s="3">
        <v>0</v>
      </c>
      <c r="D49" s="2">
        <v>0</v>
      </c>
      <c r="E49" s="2">
        <v>0</v>
      </c>
      <c r="F49" s="2">
        <v>0</v>
      </c>
      <c r="G49" s="2">
        <v>0</v>
      </c>
      <c r="H49" s="2">
        <v>0</v>
      </c>
      <c r="I49" s="12">
        <f>$B$27</f>
        <v>1.7999999999999999E-2</v>
      </c>
      <c r="J49" s="28" t="s">
        <v>33</v>
      </c>
    </row>
    <row r="50" spans="1:10">
      <c r="A50" s="29" t="s">
        <v>31</v>
      </c>
      <c r="B50" s="38"/>
      <c r="C50" s="3">
        <v>18</v>
      </c>
      <c r="D50" s="2">
        <v>150</v>
      </c>
      <c r="E50" s="2">
        <v>150</v>
      </c>
      <c r="F50" s="2">
        <v>150</v>
      </c>
      <c r="G50" s="2">
        <v>150</v>
      </c>
      <c r="H50" s="2">
        <v>150</v>
      </c>
      <c r="I50" s="12">
        <f>$B$24</f>
        <v>0.71699999999999997</v>
      </c>
      <c r="J50" s="28" t="s">
        <v>55</v>
      </c>
    </row>
    <row r="51" spans="1:10">
      <c r="A51" s="30" t="s">
        <v>10</v>
      </c>
      <c r="B51" s="39"/>
      <c r="C51" s="31">
        <v>50</v>
      </c>
      <c r="D51" s="32">
        <v>300</v>
      </c>
      <c r="E51" s="32">
        <v>170</v>
      </c>
      <c r="F51" s="32">
        <v>65</v>
      </c>
      <c r="G51" s="32">
        <v>43</v>
      </c>
      <c r="H51" s="32">
        <v>15</v>
      </c>
      <c r="I51" s="33">
        <f>$B$31</f>
        <v>0.49068899999999993</v>
      </c>
      <c r="J51" s="34" t="s">
        <v>56</v>
      </c>
    </row>
    <row r="52" spans="1:10">
      <c r="A52" s="22" t="s">
        <v>2</v>
      </c>
      <c r="B52" s="37">
        <f>B47+1</f>
        <v>2010</v>
      </c>
      <c r="C52" s="23">
        <v>26.5</v>
      </c>
      <c r="D52" s="24">
        <f>D47*(1+$B$8)</f>
        <v>52.427</v>
      </c>
      <c r="E52" s="24">
        <f>E47*(1+$B$8)</f>
        <v>52.427</v>
      </c>
      <c r="F52" s="24">
        <f>F47*(1+$B$8)</f>
        <v>52.427</v>
      </c>
      <c r="G52" s="24">
        <f>G47*(1+$B$8)</f>
        <v>52.427</v>
      </c>
      <c r="H52" s="24">
        <f>H47*(1+$B$8)</f>
        <v>52.427</v>
      </c>
      <c r="I52" s="25">
        <f>$B$25</f>
        <v>2.8000000000000001E-2</v>
      </c>
      <c r="J52" s="26" t="s">
        <v>53</v>
      </c>
    </row>
    <row r="53" spans="1:10">
      <c r="A53" s="29" t="str">
        <f>A48</f>
        <v>Contract</v>
      </c>
      <c r="B53" s="38"/>
      <c r="C53" s="3">
        <f>C48</f>
        <v>14.9</v>
      </c>
      <c r="D53" s="2">
        <f>D48*(1+$B$9)</f>
        <v>62.400000000000006</v>
      </c>
      <c r="E53" s="2">
        <f>E48*(1+$B$9)</f>
        <v>62.400000000000006</v>
      </c>
      <c r="F53" s="2">
        <f>F48*(1+$B$9)</f>
        <v>62.400000000000006</v>
      </c>
      <c r="G53" s="2">
        <f>G48*(1+$B$9)</f>
        <v>62.400000000000006</v>
      </c>
      <c r="H53" s="2">
        <f>H48*(1+$B$9)</f>
        <v>62.400000000000006</v>
      </c>
      <c r="I53" s="12">
        <f>$B$26</f>
        <v>2.1999999999999999E-2</v>
      </c>
      <c r="J53" s="28" t="s">
        <v>54</v>
      </c>
    </row>
    <row r="54" spans="1:10">
      <c r="A54" s="29" t="s">
        <v>32</v>
      </c>
      <c r="B54" s="38"/>
      <c r="C54" s="3">
        <v>0</v>
      </c>
      <c r="D54" s="2">
        <v>0</v>
      </c>
      <c r="E54" s="2">
        <v>0</v>
      </c>
      <c r="F54" s="2">
        <v>0</v>
      </c>
      <c r="G54" s="2">
        <v>0</v>
      </c>
      <c r="H54" s="2">
        <v>0</v>
      </c>
      <c r="I54" s="12">
        <f>$B$27</f>
        <v>1.7999999999999999E-2</v>
      </c>
      <c r="J54" s="28" t="s">
        <v>33</v>
      </c>
    </row>
    <row r="55" spans="1:10">
      <c r="A55" s="29" t="s">
        <v>31</v>
      </c>
      <c r="B55" s="38"/>
      <c r="C55" s="3">
        <v>18</v>
      </c>
      <c r="D55" s="2">
        <f t="shared" ref="D55:H56" si="1">D50*(1+$B$9)</f>
        <v>156</v>
      </c>
      <c r="E55" s="2">
        <f t="shared" si="1"/>
        <v>156</v>
      </c>
      <c r="F55" s="2">
        <f t="shared" si="1"/>
        <v>156</v>
      </c>
      <c r="G55" s="2">
        <f t="shared" si="1"/>
        <v>156</v>
      </c>
      <c r="H55" s="2">
        <f t="shared" si="1"/>
        <v>156</v>
      </c>
      <c r="I55" s="12">
        <f>$B$24</f>
        <v>0.71699999999999997</v>
      </c>
      <c r="J55" s="28" t="s">
        <v>55</v>
      </c>
    </row>
    <row r="56" spans="1:10">
      <c r="A56" s="30" t="s">
        <v>10</v>
      </c>
      <c r="B56" s="39"/>
      <c r="C56" s="31">
        <v>50</v>
      </c>
      <c r="D56" s="32">
        <f t="shared" si="1"/>
        <v>312</v>
      </c>
      <c r="E56" s="32">
        <f t="shared" si="1"/>
        <v>176.8</v>
      </c>
      <c r="F56" s="32">
        <f t="shared" si="1"/>
        <v>67.600000000000009</v>
      </c>
      <c r="G56" s="32">
        <f t="shared" si="1"/>
        <v>44.72</v>
      </c>
      <c r="H56" s="32">
        <f t="shared" si="1"/>
        <v>15.600000000000001</v>
      </c>
      <c r="I56" s="33">
        <f>$B$31</f>
        <v>0.49068899999999993</v>
      </c>
      <c r="J56" s="34" t="s">
        <v>56</v>
      </c>
    </row>
    <row r="57" spans="1:10">
      <c r="A57" s="22" t="s">
        <v>2</v>
      </c>
      <c r="B57" s="37">
        <f>B52+1</f>
        <v>2011</v>
      </c>
      <c r="C57" s="23">
        <v>26.5</v>
      </c>
      <c r="D57" s="24">
        <f>D52*(1+$B$8)</f>
        <v>53.999810000000004</v>
      </c>
      <c r="E57" s="24">
        <f>E52*(1+$B$8)</f>
        <v>53.999810000000004</v>
      </c>
      <c r="F57" s="24">
        <f>F52*(1+$B$8)</f>
        <v>53.999810000000004</v>
      </c>
      <c r="G57" s="24">
        <f>G52*(1+$B$8)</f>
        <v>53.999810000000004</v>
      </c>
      <c r="H57" s="24">
        <f>H52*(1+$B$8)</f>
        <v>53.999810000000004</v>
      </c>
      <c r="I57" s="25">
        <f>$B$25</f>
        <v>2.8000000000000001E-2</v>
      </c>
      <c r="J57" s="26" t="s">
        <v>53</v>
      </c>
    </row>
    <row r="58" spans="1:10">
      <c r="A58" s="29" t="str">
        <f>A53</f>
        <v>Contract</v>
      </c>
      <c r="B58" s="38"/>
      <c r="C58" s="3">
        <f>C53</f>
        <v>14.9</v>
      </c>
      <c r="D58" s="2">
        <f>D53*(1+$B$9)</f>
        <v>64.896000000000015</v>
      </c>
      <c r="E58" s="2">
        <f>E53*(1+$B$9)</f>
        <v>64.896000000000015</v>
      </c>
      <c r="F58" s="2">
        <f>F53*(1+$B$9)</f>
        <v>64.896000000000015</v>
      </c>
      <c r="G58" s="2">
        <f>G53*(1+$B$9)</f>
        <v>64.896000000000015</v>
      </c>
      <c r="H58" s="2">
        <f>H53*(1+$B$9)</f>
        <v>64.896000000000015</v>
      </c>
      <c r="I58" s="12">
        <f>$B$26</f>
        <v>2.1999999999999999E-2</v>
      </c>
      <c r="J58" s="28" t="s">
        <v>54</v>
      </c>
    </row>
    <row r="59" spans="1:10">
      <c r="A59" s="29" t="s">
        <v>32</v>
      </c>
      <c r="B59" s="38"/>
      <c r="C59" s="3">
        <v>0</v>
      </c>
      <c r="D59" s="2">
        <v>0</v>
      </c>
      <c r="E59" s="2">
        <v>0</v>
      </c>
      <c r="F59" s="2">
        <v>0</v>
      </c>
      <c r="G59" s="2">
        <v>0</v>
      </c>
      <c r="H59" s="2">
        <v>0</v>
      </c>
      <c r="I59" s="12">
        <f>$B$27</f>
        <v>1.7999999999999999E-2</v>
      </c>
      <c r="J59" s="28" t="s">
        <v>33</v>
      </c>
    </row>
    <row r="60" spans="1:10">
      <c r="A60" s="29" t="s">
        <v>31</v>
      </c>
      <c r="B60" s="38"/>
      <c r="C60" s="3">
        <v>18</v>
      </c>
      <c r="D60" s="2">
        <f t="shared" ref="D60:H61" si="2">D55*(1+$B$9)</f>
        <v>162.24</v>
      </c>
      <c r="E60" s="2">
        <f t="shared" si="2"/>
        <v>162.24</v>
      </c>
      <c r="F60" s="2">
        <f t="shared" si="2"/>
        <v>162.24</v>
      </c>
      <c r="G60" s="2">
        <f t="shared" si="2"/>
        <v>162.24</v>
      </c>
      <c r="H60" s="2">
        <f t="shared" si="2"/>
        <v>162.24</v>
      </c>
      <c r="I60" s="12">
        <f>$B$24</f>
        <v>0.71699999999999997</v>
      </c>
      <c r="J60" s="28" t="s">
        <v>55</v>
      </c>
    </row>
    <row r="61" spans="1:10">
      <c r="A61" s="30" t="s">
        <v>10</v>
      </c>
      <c r="B61" s="39"/>
      <c r="C61" s="31">
        <v>50</v>
      </c>
      <c r="D61" s="32">
        <f t="shared" si="2"/>
        <v>324.48</v>
      </c>
      <c r="E61" s="32">
        <f t="shared" si="2"/>
        <v>183.87200000000001</v>
      </c>
      <c r="F61" s="32">
        <f t="shared" si="2"/>
        <v>70.304000000000016</v>
      </c>
      <c r="G61" s="32">
        <f t="shared" si="2"/>
        <v>46.508800000000001</v>
      </c>
      <c r="H61" s="32">
        <f t="shared" si="2"/>
        <v>16.224000000000004</v>
      </c>
      <c r="I61" s="33">
        <f>$B$31</f>
        <v>0.49068899999999993</v>
      </c>
      <c r="J61" s="34" t="s">
        <v>56</v>
      </c>
    </row>
    <row r="62" spans="1:10">
      <c r="A62" s="22" t="s">
        <v>2</v>
      </c>
      <c r="B62" s="37">
        <v>2012</v>
      </c>
      <c r="C62" s="23">
        <v>26.5</v>
      </c>
      <c r="D62" s="24">
        <f>D57*(1+$B$8)</f>
        <v>55.619804300000006</v>
      </c>
      <c r="E62" s="24">
        <f>E57*(1+$B$8)</f>
        <v>55.619804300000006</v>
      </c>
      <c r="F62" s="24">
        <f>F57*(1+$B$8)</f>
        <v>55.619804300000006</v>
      </c>
      <c r="G62" s="24">
        <f>G57*(1+$B$8)</f>
        <v>55.619804300000006</v>
      </c>
      <c r="H62" s="24">
        <f>H57*(1+$B$8)</f>
        <v>55.619804300000006</v>
      </c>
      <c r="I62" s="25">
        <f>$B$25</f>
        <v>2.8000000000000001E-2</v>
      </c>
      <c r="J62" s="26" t="s">
        <v>53</v>
      </c>
    </row>
    <row r="63" spans="1:10">
      <c r="A63" s="29" t="str">
        <f>A58</f>
        <v>Contract</v>
      </c>
      <c r="B63" s="38"/>
      <c r="C63" s="3">
        <f>C53</f>
        <v>14.9</v>
      </c>
      <c r="D63" s="2">
        <f t="shared" ref="D63:H63" si="3">D58*(1+$B$9)</f>
        <v>67.491840000000025</v>
      </c>
      <c r="E63" s="2">
        <f t="shared" si="3"/>
        <v>67.491840000000025</v>
      </c>
      <c r="F63" s="2">
        <f t="shared" si="3"/>
        <v>67.491840000000025</v>
      </c>
      <c r="G63" s="2">
        <f t="shared" si="3"/>
        <v>67.491840000000025</v>
      </c>
      <c r="H63" s="2">
        <f t="shared" si="3"/>
        <v>67.491840000000025</v>
      </c>
      <c r="I63" s="12">
        <f>$B$26</f>
        <v>2.1999999999999999E-2</v>
      </c>
      <c r="J63" s="28" t="s">
        <v>54</v>
      </c>
    </row>
    <row r="64" spans="1:10">
      <c r="A64" s="29" t="s">
        <v>32</v>
      </c>
      <c r="B64" s="38"/>
      <c r="C64" s="3">
        <v>5.2</v>
      </c>
      <c r="D64" s="2">
        <v>76.8</v>
      </c>
      <c r="E64" s="2">
        <v>76.8</v>
      </c>
      <c r="F64" s="2">
        <v>76.8</v>
      </c>
      <c r="G64" s="2">
        <v>76.8</v>
      </c>
      <c r="H64" s="2">
        <v>76.8</v>
      </c>
      <c r="I64" s="12">
        <f>$B$27</f>
        <v>1.7999999999999999E-2</v>
      </c>
      <c r="J64" s="28" t="s">
        <v>33</v>
      </c>
    </row>
    <row r="65" spans="1:10">
      <c r="A65" s="29" t="s">
        <v>31</v>
      </c>
      <c r="B65" s="38"/>
      <c r="C65" s="3">
        <v>18</v>
      </c>
      <c r="D65" s="2">
        <f t="shared" ref="D65:H66" si="4">D60*(1+$B$9)</f>
        <v>168.7296</v>
      </c>
      <c r="E65" s="2">
        <f t="shared" si="4"/>
        <v>168.7296</v>
      </c>
      <c r="F65" s="2">
        <f t="shared" si="4"/>
        <v>168.7296</v>
      </c>
      <c r="G65" s="2">
        <f t="shared" si="4"/>
        <v>168.7296</v>
      </c>
      <c r="H65" s="2">
        <f t="shared" si="4"/>
        <v>168.7296</v>
      </c>
      <c r="I65" s="12">
        <f>$B$24</f>
        <v>0.71699999999999997</v>
      </c>
      <c r="J65" s="28" t="s">
        <v>55</v>
      </c>
    </row>
    <row r="66" spans="1:10">
      <c r="A66" s="30" t="s">
        <v>10</v>
      </c>
      <c r="B66" s="39"/>
      <c r="C66" s="31">
        <v>50</v>
      </c>
      <c r="D66" s="32">
        <f t="shared" si="4"/>
        <v>337.45920000000001</v>
      </c>
      <c r="E66" s="32">
        <f t="shared" si="4"/>
        <v>191.22688000000002</v>
      </c>
      <c r="F66" s="32">
        <f t="shared" si="4"/>
        <v>73.116160000000022</v>
      </c>
      <c r="G66" s="32">
        <f t="shared" si="4"/>
        <v>48.369152</v>
      </c>
      <c r="H66" s="32">
        <f t="shared" si="4"/>
        <v>16.872960000000006</v>
      </c>
      <c r="I66" s="33">
        <f>$B$31</f>
        <v>0.49068899999999993</v>
      </c>
      <c r="J66" s="34" t="s">
        <v>56</v>
      </c>
    </row>
    <row r="67" spans="1:10">
      <c r="A67" s="22" t="s">
        <v>2</v>
      </c>
      <c r="B67" s="37">
        <v>2013</v>
      </c>
      <c r="C67" s="23">
        <v>26.5</v>
      </c>
      <c r="D67" s="24">
        <f>D62*(1+$B$8)</f>
        <v>57.288398429000004</v>
      </c>
      <c r="E67" s="24">
        <f>E62*(1+$B$8)</f>
        <v>57.288398429000004</v>
      </c>
      <c r="F67" s="24">
        <f>F62*(1+$B$8)</f>
        <v>57.288398429000004</v>
      </c>
      <c r="G67" s="24">
        <f>G62*(1+$B$8)</f>
        <v>57.288398429000004</v>
      </c>
      <c r="H67" s="24">
        <f>H62*(1+$B$8)</f>
        <v>57.288398429000004</v>
      </c>
      <c r="I67" s="25">
        <f>$B$25</f>
        <v>2.8000000000000001E-2</v>
      </c>
      <c r="J67" s="26" t="s">
        <v>53</v>
      </c>
    </row>
    <row r="68" spans="1:10">
      <c r="A68" s="29" t="str">
        <f>A58</f>
        <v>Contract</v>
      </c>
      <c r="B68" s="38"/>
      <c r="C68" s="3">
        <f>C63</f>
        <v>14.9</v>
      </c>
      <c r="D68" s="2">
        <f>D63*(1+$B$9)</f>
        <v>70.191513600000022</v>
      </c>
      <c r="E68" s="2">
        <f>E63*(1+$B$9)</f>
        <v>70.191513600000022</v>
      </c>
      <c r="F68" s="2">
        <f>F63*(1+$B$9)</f>
        <v>70.191513600000022</v>
      </c>
      <c r="G68" s="2">
        <f>G63*(1+$B$9)</f>
        <v>70.191513600000022</v>
      </c>
      <c r="H68" s="2">
        <f>H63*(1+$B$9)</f>
        <v>70.191513600000022</v>
      </c>
      <c r="I68" s="12">
        <f>$B$26</f>
        <v>2.1999999999999999E-2</v>
      </c>
      <c r="J68" s="28" t="s">
        <v>54</v>
      </c>
    </row>
    <row r="69" spans="1:10">
      <c r="A69" s="29" t="s">
        <v>32</v>
      </c>
      <c r="B69" s="38"/>
      <c r="C69" s="3">
        <v>5.2</v>
      </c>
      <c r="D69" s="2">
        <v>76.8</v>
      </c>
      <c r="E69" s="2">
        <v>76.8</v>
      </c>
      <c r="F69" s="2">
        <v>76.8</v>
      </c>
      <c r="G69" s="2">
        <v>76.8</v>
      </c>
      <c r="H69" s="2">
        <v>76.8</v>
      </c>
      <c r="I69" s="12">
        <f>$B$27</f>
        <v>1.7999999999999999E-2</v>
      </c>
      <c r="J69" s="28" t="s">
        <v>33</v>
      </c>
    </row>
    <row r="70" spans="1:10">
      <c r="A70" s="29" t="s">
        <v>31</v>
      </c>
      <c r="B70" s="38"/>
      <c r="C70" s="3">
        <v>18</v>
      </c>
      <c r="D70" s="2">
        <f t="shared" ref="D70:H71" si="5">D65*(1+$B$9)</f>
        <v>175.47878400000002</v>
      </c>
      <c r="E70" s="2">
        <f t="shared" si="5"/>
        <v>175.47878400000002</v>
      </c>
      <c r="F70" s="2">
        <f t="shared" si="5"/>
        <v>175.47878400000002</v>
      </c>
      <c r="G70" s="2">
        <f t="shared" si="5"/>
        <v>175.47878400000002</v>
      </c>
      <c r="H70" s="2">
        <f t="shared" si="5"/>
        <v>175.47878400000002</v>
      </c>
      <c r="I70" s="12">
        <f>$B$24</f>
        <v>0.71699999999999997</v>
      </c>
      <c r="J70" s="28" t="s">
        <v>55</v>
      </c>
    </row>
    <row r="71" spans="1:10">
      <c r="A71" s="30" t="s">
        <v>10</v>
      </c>
      <c r="B71" s="39"/>
      <c r="C71" s="31">
        <v>50</v>
      </c>
      <c r="D71" s="32">
        <f t="shared" si="5"/>
        <v>350.95756800000004</v>
      </c>
      <c r="E71" s="32">
        <f t="shared" si="5"/>
        <v>198.87595520000002</v>
      </c>
      <c r="F71" s="32">
        <f t="shared" si="5"/>
        <v>76.040806400000022</v>
      </c>
      <c r="G71" s="32">
        <f t="shared" si="5"/>
        <v>50.303918080000003</v>
      </c>
      <c r="H71" s="32">
        <f t="shared" si="5"/>
        <v>17.547878400000005</v>
      </c>
      <c r="I71" s="33">
        <f>$B$31</f>
        <v>0.49068899999999993</v>
      </c>
      <c r="J71" s="34" t="s">
        <v>56</v>
      </c>
    </row>
    <row r="72" spans="1:10">
      <c r="A72" s="22" t="s">
        <v>2</v>
      </c>
      <c r="B72" s="37">
        <v>2014</v>
      </c>
      <c r="C72" s="23">
        <v>26.5</v>
      </c>
      <c r="D72" s="24">
        <f>D67*(1+$B$8)</f>
        <v>59.007050381870009</v>
      </c>
      <c r="E72" s="24">
        <f>E67*(1+$B$8)</f>
        <v>59.007050381870009</v>
      </c>
      <c r="F72" s="24">
        <f>F67*(1+$B$8)</f>
        <v>59.007050381870009</v>
      </c>
      <c r="G72" s="24">
        <f>G67*(1+$B$8)</f>
        <v>59.007050381870009</v>
      </c>
      <c r="H72" s="24">
        <f>H67*(1+$B$8)</f>
        <v>59.007050381870009</v>
      </c>
      <c r="I72" s="25">
        <f>$B$25</f>
        <v>2.8000000000000001E-2</v>
      </c>
      <c r="J72" s="26" t="s">
        <v>53</v>
      </c>
    </row>
    <row r="73" spans="1:10">
      <c r="A73" s="29" t="str">
        <f>A68</f>
        <v>Contract</v>
      </c>
      <c r="B73" s="38"/>
      <c r="C73" s="3">
        <f>C63</f>
        <v>14.9</v>
      </c>
      <c r="D73" s="2">
        <f>D68*(1+$B$9)</f>
        <v>72.999174144000023</v>
      </c>
      <c r="E73" s="2">
        <f>E68*(1+$B$9)</f>
        <v>72.999174144000023</v>
      </c>
      <c r="F73" s="2">
        <f>F68*(1+$B$9)</f>
        <v>72.999174144000023</v>
      </c>
      <c r="G73" s="2">
        <f>G68*(1+$B$9)</f>
        <v>72.999174144000023</v>
      </c>
      <c r="H73" s="2">
        <f>H68*(1+$B$9)</f>
        <v>72.999174144000023</v>
      </c>
      <c r="I73" s="12">
        <f>$B$26</f>
        <v>2.1999999999999999E-2</v>
      </c>
      <c r="J73" s="28" t="s">
        <v>54</v>
      </c>
    </row>
    <row r="74" spans="1:10">
      <c r="A74" s="29" t="s">
        <v>32</v>
      </c>
      <c r="B74" s="38"/>
      <c r="C74" s="3">
        <v>5.2</v>
      </c>
      <c r="D74" s="2">
        <v>76.8</v>
      </c>
      <c r="E74" s="2">
        <v>76.8</v>
      </c>
      <c r="F74" s="2">
        <v>76.8</v>
      </c>
      <c r="G74" s="2">
        <v>76.8</v>
      </c>
      <c r="H74" s="2">
        <v>76.8</v>
      </c>
      <c r="I74" s="12">
        <f>$B$27</f>
        <v>1.7999999999999999E-2</v>
      </c>
      <c r="J74" s="28" t="s">
        <v>33</v>
      </c>
    </row>
    <row r="75" spans="1:10">
      <c r="A75" s="29" t="s">
        <v>31</v>
      </c>
      <c r="B75" s="38"/>
      <c r="C75" s="3">
        <v>18</v>
      </c>
      <c r="D75" s="2">
        <f t="shared" ref="D75:H76" si="6">D70*(1+$B$9)</f>
        <v>182.49793536000001</v>
      </c>
      <c r="E75" s="2">
        <f t="shared" si="6"/>
        <v>182.49793536000001</v>
      </c>
      <c r="F75" s="2">
        <f t="shared" si="6"/>
        <v>182.49793536000001</v>
      </c>
      <c r="G75" s="2">
        <f t="shared" si="6"/>
        <v>182.49793536000001</v>
      </c>
      <c r="H75" s="2">
        <f t="shared" si="6"/>
        <v>182.49793536000001</v>
      </c>
      <c r="I75" s="12">
        <f>$B$24</f>
        <v>0.71699999999999997</v>
      </c>
      <c r="J75" s="28" t="s">
        <v>55</v>
      </c>
    </row>
    <row r="76" spans="1:10">
      <c r="A76" s="30" t="s">
        <v>10</v>
      </c>
      <c r="B76" s="39"/>
      <c r="C76" s="31">
        <v>50</v>
      </c>
      <c r="D76" s="32">
        <f t="shared" si="6"/>
        <v>364.99587072000003</v>
      </c>
      <c r="E76" s="32">
        <f t="shared" si="6"/>
        <v>206.83099340800004</v>
      </c>
      <c r="F76" s="32">
        <f t="shared" si="6"/>
        <v>79.082438656000022</v>
      </c>
      <c r="G76" s="32">
        <f t="shared" si="6"/>
        <v>52.316074803200003</v>
      </c>
      <c r="H76" s="32">
        <f t="shared" si="6"/>
        <v>18.249793536000006</v>
      </c>
      <c r="I76" s="33">
        <f>$B$31</f>
        <v>0.49068899999999993</v>
      </c>
      <c r="J76" s="34" t="s">
        <v>56</v>
      </c>
    </row>
    <row r="78" spans="1:10" ht="26.1" customHeight="1">
      <c r="A78" s="40" t="s">
        <v>27</v>
      </c>
      <c r="B78" s="41"/>
      <c r="C78" s="41"/>
      <c r="D78" s="41"/>
      <c r="E78" s="41"/>
      <c r="F78" s="41"/>
      <c r="G78" s="41"/>
      <c r="H78" s="41"/>
      <c r="I78" s="41"/>
      <c r="J78" s="41"/>
    </row>
    <row r="79" spans="1:10">
      <c r="B79" s="1" t="s">
        <v>50</v>
      </c>
    </row>
    <row r="80" spans="1:10">
      <c r="C80" s="7"/>
      <c r="D80" s="42" t="s">
        <v>19</v>
      </c>
      <c r="E80" s="42"/>
      <c r="F80" s="42"/>
      <c r="G80" s="42"/>
      <c r="H80" s="42"/>
    </row>
    <row r="81" spans="1:10">
      <c r="B81" s="8" t="s">
        <v>28</v>
      </c>
      <c r="C81" s="7" t="s">
        <v>46</v>
      </c>
      <c r="D81" s="1">
        <v>1</v>
      </c>
      <c r="E81" s="1">
        <v>2</v>
      </c>
      <c r="F81" s="1">
        <v>3</v>
      </c>
      <c r="G81" s="1">
        <v>4</v>
      </c>
      <c r="H81" s="1">
        <v>5</v>
      </c>
    </row>
    <row r="82" spans="1:10">
      <c r="B82" s="15" t="s">
        <v>12</v>
      </c>
      <c r="C82" s="9">
        <v>240480</v>
      </c>
      <c r="D82" s="12">
        <v>0.2455</v>
      </c>
      <c r="E82" s="12">
        <v>0.22839999999999999</v>
      </c>
      <c r="F82" s="12">
        <v>0.20130000000000001</v>
      </c>
      <c r="G82" s="12">
        <v>0.184</v>
      </c>
      <c r="H82" s="12">
        <v>0.1638</v>
      </c>
    </row>
    <row r="83" spans="1:10">
      <c r="B83" s="15" t="s">
        <v>13</v>
      </c>
      <c r="C83" s="9">
        <v>353622</v>
      </c>
      <c r="D83" s="12">
        <v>0.31269999999999998</v>
      </c>
      <c r="E83" s="12">
        <v>0.25890000000000002</v>
      </c>
      <c r="F83" s="12">
        <v>0.21340000000000001</v>
      </c>
      <c r="G83" s="12">
        <v>0.17560000000000001</v>
      </c>
      <c r="H83" s="12">
        <v>0.14319999999999999</v>
      </c>
    </row>
    <row r="84" spans="1:10">
      <c r="B84" s="15" t="s">
        <v>14</v>
      </c>
      <c r="C84" s="9">
        <v>103852</v>
      </c>
      <c r="D84" s="12">
        <v>2.5700000000000001E-2</v>
      </c>
      <c r="E84" s="12">
        <v>1.84E-2</v>
      </c>
      <c r="F84" s="12">
        <v>1.26E-2</v>
      </c>
      <c r="G84" s="12">
        <v>1.04E-2</v>
      </c>
      <c r="H84" s="12">
        <v>9.9699999999999997E-2</v>
      </c>
    </row>
    <row r="85" spans="1:10">
      <c r="B85" s="15" t="s">
        <v>15</v>
      </c>
      <c r="C85" s="9">
        <v>127170</v>
      </c>
      <c r="D85" s="12">
        <v>8.5400000000000004E-2</v>
      </c>
      <c r="E85" s="12">
        <v>0.153</v>
      </c>
      <c r="F85" s="12">
        <v>0.14699999999999999</v>
      </c>
      <c r="G85" s="12">
        <v>0.13800000000000001</v>
      </c>
      <c r="H85" s="12">
        <v>0.13200000000000001</v>
      </c>
    </row>
    <row r="86" spans="1:10">
      <c r="B86" s="15" t="s">
        <v>60</v>
      </c>
      <c r="C86" s="9">
        <v>88861</v>
      </c>
      <c r="D86" s="12">
        <v>0.12809999999999999</v>
      </c>
      <c r="E86" s="12">
        <v>0.14169999999999999</v>
      </c>
      <c r="F86" s="12">
        <v>0.13850000000000001</v>
      </c>
      <c r="G86" s="12">
        <v>0.13639999999999999</v>
      </c>
      <c r="H86" s="12">
        <v>0.13730000000000001</v>
      </c>
    </row>
    <row r="87" spans="1:10">
      <c r="B87" s="15" t="s">
        <v>61</v>
      </c>
      <c r="C87" s="9">
        <v>26205</v>
      </c>
      <c r="D87" s="12">
        <v>2.4199999999999999E-2</v>
      </c>
      <c r="E87" s="12">
        <v>1.6299999999999999E-2</v>
      </c>
      <c r="F87" s="12">
        <v>1.4200000000000001E-2</v>
      </c>
      <c r="G87" s="12">
        <v>1.24E-2</v>
      </c>
      <c r="H87" s="12">
        <v>1.1599999999999999E-2</v>
      </c>
    </row>
    <row r="88" spans="1:10">
      <c r="B88" s="16" t="s">
        <v>36</v>
      </c>
      <c r="C88" s="9">
        <v>30165</v>
      </c>
      <c r="D88" s="12">
        <v>1.6E-2</v>
      </c>
      <c r="E88" s="12">
        <v>1.7999999999999999E-2</v>
      </c>
      <c r="F88" s="12">
        <v>0.02</v>
      </c>
      <c r="G88" s="12">
        <v>2.1999999999999999E-2</v>
      </c>
      <c r="H88" s="12">
        <v>2.4E-2</v>
      </c>
    </row>
    <row r="89" spans="1:10">
      <c r="B89" s="16" t="s">
        <v>37</v>
      </c>
      <c r="C89" s="9">
        <v>18432</v>
      </c>
      <c r="D89" s="12">
        <v>8.0000000000000002E-3</v>
      </c>
      <c r="E89" s="12">
        <v>0.01</v>
      </c>
      <c r="F89" s="12">
        <v>8.9999999999999993E-3</v>
      </c>
      <c r="G89" s="12">
        <v>0.01</v>
      </c>
      <c r="H89" s="12">
        <v>1.0999999999999999E-2</v>
      </c>
    </row>
    <row r="90" spans="1:10">
      <c r="B90" s="16" t="s">
        <v>38</v>
      </c>
      <c r="C90" s="35">
        <v>46240</v>
      </c>
      <c r="D90" s="33">
        <v>3.2000000000000001E-2</v>
      </c>
      <c r="E90" s="33">
        <v>2.8000000000000001E-2</v>
      </c>
      <c r="F90" s="33">
        <v>2.4E-2</v>
      </c>
      <c r="G90" s="33">
        <v>2.5999999999999999E-2</v>
      </c>
      <c r="H90" s="33">
        <v>3.2000000000000001E-2</v>
      </c>
    </row>
    <row r="91" spans="1:10">
      <c r="B91" s="15" t="s">
        <v>43</v>
      </c>
      <c r="C91" s="9">
        <f>SUM(C82:C90)</f>
        <v>1035027</v>
      </c>
      <c r="D91" s="12">
        <f>SUM(D82:D90)</f>
        <v>0.87760000000000016</v>
      </c>
      <c r="E91" s="12">
        <f t="shared" ref="E91:H91" si="7">SUM(E82:E90)</f>
        <v>0.87270000000000003</v>
      </c>
      <c r="F91" s="12">
        <f t="shared" si="7"/>
        <v>0.78000000000000014</v>
      </c>
      <c r="G91" s="12">
        <f t="shared" si="7"/>
        <v>0.71479999999999999</v>
      </c>
      <c r="H91" s="12">
        <f t="shared" si="7"/>
        <v>0.75460000000000005</v>
      </c>
    </row>
    <row r="93" spans="1:10" ht="39" customHeight="1">
      <c r="A93" s="41" t="s">
        <v>42</v>
      </c>
      <c r="B93" s="41"/>
      <c r="C93" s="41"/>
      <c r="D93" s="41"/>
      <c r="E93" s="41"/>
      <c r="F93" s="41"/>
      <c r="G93" s="41"/>
      <c r="H93" s="41"/>
      <c r="I93" s="41"/>
      <c r="J93" s="41"/>
    </row>
    <row r="94" spans="1:10">
      <c r="C94" s="17" t="s">
        <v>21</v>
      </c>
      <c r="D94" s="17"/>
      <c r="E94" s="17"/>
      <c r="F94" s="17"/>
      <c r="G94" s="17"/>
      <c r="H94" s="17"/>
    </row>
    <row r="95" spans="1:10">
      <c r="C95" s="1" t="s">
        <v>64</v>
      </c>
      <c r="D95" s="1">
        <v>1</v>
      </c>
      <c r="E95" s="1">
        <v>2</v>
      </c>
      <c r="F95" s="1">
        <v>3</v>
      </c>
      <c r="G95" s="1">
        <v>4</v>
      </c>
      <c r="H95" s="1">
        <v>5</v>
      </c>
    </row>
    <row r="96" spans="1:10">
      <c r="C96" s="8" t="s">
        <v>29</v>
      </c>
      <c r="D96" s="1">
        <v>365</v>
      </c>
      <c r="E96" s="1">
        <v>830</v>
      </c>
      <c r="F96" s="1">
        <v>4125</v>
      </c>
      <c r="G96" s="1">
        <v>2960</v>
      </c>
      <c r="H96" s="1">
        <v>480</v>
      </c>
    </row>
    <row r="97" spans="3:8">
      <c r="C97" s="1" t="s">
        <v>24</v>
      </c>
      <c r="D97" s="42" t="s">
        <v>22</v>
      </c>
      <c r="E97" s="42"/>
      <c r="F97" s="42"/>
      <c r="G97" s="42"/>
      <c r="H97" s="42"/>
    </row>
    <row r="98" spans="3:8">
      <c r="C98" s="1">
        <v>2009</v>
      </c>
      <c r="D98" s="3">
        <v>61.01779048828454</v>
      </c>
      <c r="E98" s="3">
        <v>50.131295553431769</v>
      </c>
      <c r="F98" s="3">
        <v>42.66275676815323</v>
      </c>
      <c r="G98" s="3">
        <v>33.317478464460073</v>
      </c>
      <c r="H98" s="3">
        <v>27.469359375587128</v>
      </c>
    </row>
    <row r="99" spans="3:8">
      <c r="C99" s="1">
        <f>C98+1</f>
        <v>2010</v>
      </c>
      <c r="D99" s="36">
        <v>61.470020181421035</v>
      </c>
      <c r="E99" s="36">
        <v>50.5028406425483</v>
      </c>
      <c r="F99" s="36">
        <v>42.97894923017499</v>
      </c>
      <c r="G99" s="36">
        <v>33.564408957050716</v>
      </c>
      <c r="H99" s="36">
        <v>27.672946884437732</v>
      </c>
    </row>
    <row r="100" spans="3:8">
      <c r="C100" s="1">
        <f>C99+1</f>
        <v>2011</v>
      </c>
      <c r="D100" s="36">
        <v>61.925601547794429</v>
      </c>
      <c r="E100" s="36">
        <v>50.877139415800109</v>
      </c>
      <c r="F100" s="36">
        <v>43.297485133657482</v>
      </c>
      <c r="G100" s="36">
        <v>33.813169560171367</v>
      </c>
      <c r="H100" s="36">
        <v>27.878043269894931</v>
      </c>
    </row>
    <row r="101" spans="3:8">
      <c r="C101" s="1">
        <v>2012</v>
      </c>
      <c r="D101" s="36">
        <v>62.384559428129819</v>
      </c>
      <c r="E101" s="36">
        <v>51.254212281951951</v>
      </c>
      <c r="F101" s="36">
        <v>43.618381846876481</v>
      </c>
      <c r="G101" s="36">
        <v>34.063773837576406</v>
      </c>
      <c r="H101" s="36">
        <v>28.084659714907165</v>
      </c>
    </row>
    <row r="102" spans="3:8">
      <c r="C102" s="1">
        <v>2013</v>
      </c>
      <c r="D102" s="36">
        <v>62.84691884725784</v>
      </c>
      <c r="E102" s="36">
        <v>51.634079801026907</v>
      </c>
      <c r="F102" s="36">
        <v>43.9416568668317</v>
      </c>
      <c r="G102" s="36">
        <v>34.316235453547179</v>
      </c>
      <c r="H102" s="36">
        <v>28.292807485304618</v>
      </c>
    </row>
    <row r="103" spans="3:8">
      <c r="C103" s="1">
        <v>2014</v>
      </c>
      <c r="D103" s="36">
        <v>63.312705015479168</v>
      </c>
      <c r="E103" s="36">
        <v>52.01676268542743</v>
      </c>
      <c r="F103" s="36">
        <v>44.267327820200812</v>
      </c>
      <c r="G103" s="36">
        <v>34.570568173637014</v>
      </c>
      <c r="H103" s="36">
        <v>28.502497930413508</v>
      </c>
    </row>
    <row r="104" spans="3:8">
      <c r="D104" s="3"/>
      <c r="E104" s="3"/>
      <c r="F104" s="3"/>
      <c r="G104" s="3"/>
      <c r="H104" s="3"/>
    </row>
  </sheetData>
  <mergeCells count="20">
    <mergeCell ref="B47:B51"/>
    <mergeCell ref="B52:B56"/>
    <mergeCell ref="B57:B61"/>
    <mergeCell ref="A34:B34"/>
    <mergeCell ref="A44:J44"/>
    <mergeCell ref="C45:C46"/>
    <mergeCell ref="D45:H45"/>
    <mergeCell ref="J45:J46"/>
    <mergeCell ref="A4:J4"/>
    <mergeCell ref="A13:J13"/>
    <mergeCell ref="A22:J22"/>
    <mergeCell ref="A23:C23"/>
    <mergeCell ref="A33:J33"/>
    <mergeCell ref="B62:B66"/>
    <mergeCell ref="B67:B71"/>
    <mergeCell ref="B72:B76"/>
    <mergeCell ref="A78:J78"/>
    <mergeCell ref="D97:H97"/>
    <mergeCell ref="D80:H80"/>
    <mergeCell ref="A93:J93"/>
  </mergeCells>
  <phoneticPr fontId="5" type="noConversion"/>
  <pageMargins left="0.5" right="0.5" top="1" bottom="1" header="0.5" footer="0.5"/>
  <headerFooter alignWithMargins="0"/>
  <extLst>
    <ext xmlns:mx="http://schemas.microsoft.com/office/mac/excel/2008/main" uri="http://schemas.microsoft.com/office/mac/excel/2008/main">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2527C84F56E049B4C1F190773F05B8" ma:contentTypeVersion="1" ma:contentTypeDescription="Create a new document." ma:contentTypeScope="" ma:versionID="9442e5e5b1d0ff7ef5a8b7f14d13c48c">
  <xsd:schema xmlns:xsd="http://www.w3.org/2001/XMLSchema" xmlns:xs="http://www.w3.org/2001/XMLSchema" xmlns:p="http://schemas.microsoft.com/office/2006/metadata/properties" xmlns:ns1="http://schemas.microsoft.com/sharepoint/v3" targetNamespace="http://schemas.microsoft.com/office/2006/metadata/properties" ma:root="true" ma:fieldsID="a447206dab0015f8b9f8924535193e8c"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DA57242-FD3E-4323-895E-BFFE89303F88}"/>
</file>

<file path=customXml/itemProps2.xml><?xml version="1.0" encoding="utf-8"?>
<ds:datastoreItem xmlns:ds="http://schemas.openxmlformats.org/officeDocument/2006/customXml" ds:itemID="{CC0FC45F-A4B8-45BA-AE73-6C37FB969AE4}"/>
</file>

<file path=customXml/itemProps3.xml><?xml version="1.0" encoding="utf-8"?>
<ds:datastoreItem xmlns:ds="http://schemas.openxmlformats.org/officeDocument/2006/customXml" ds:itemID="{0466D763-C150-4292-8134-E5A40AF6FC56}"/>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VCE Constants</vt:lpstr>
      <vt:lpstr>'VCE Constants'!Print_Area</vt:lpstr>
    </vt:vector>
  </TitlesOfParts>
  <Company>MIT Sloan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VermontCityElectric spreadsheet.xlsx</dc:title>
  <dc:creator>Jonathan Potter</dc:creator>
  <cp:lastModifiedBy> </cp:lastModifiedBy>
  <cp:lastPrinted>2008-09-29T02:18:55Z</cp:lastPrinted>
  <dcterms:created xsi:type="dcterms:W3CDTF">2008-04-09T13:21:14Z</dcterms:created>
  <dcterms:modified xsi:type="dcterms:W3CDTF">2009-06-18T01:49:55Z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0x0101002A2527C84F56E049B4C1F190773F05B8</vt:lpwstr>
  </property>
  <property fmtid="{D5CDD505-2E9C-101B-9397-08002B2CF9AE}" pid="3" name="TemplateUrl">
    <vt:lpwstr/>
  </property>
  <property fmtid="{D5CDD505-2E9C-101B-9397-08002B2CF9AE}" pid="4" name="_SourceUrl">
    <vt:lpwstr/>
  </property>
  <property fmtid="{D5CDD505-2E9C-101B-9397-08002B2CF9AE}" pid="5" name="_SharedFileIndex">
    <vt:lpwstr/>
  </property>
  <property fmtid="{D5CDD505-2E9C-101B-9397-08002B2CF9AE}" pid="6" name="xd_Signature">
    <vt:bool>false</vt:bool>
  </property>
  <property fmtid="{D5CDD505-2E9C-101B-9397-08002B2CF9AE}" pid="7" name="xd_ProgID">
    <vt:lpwstr/>
  </property>
</Properties>
</file>