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ompresion Member" sheetId="1" r:id="rId1"/>
  </sheets>
  <calcPr calcId="152511"/>
</workbook>
</file>

<file path=xl/calcChain.xml><?xml version="1.0" encoding="utf-8"?>
<calcChain xmlns="http://schemas.openxmlformats.org/spreadsheetml/2006/main">
  <c r="H3" i="1" l="1"/>
  <c r="H23" i="1"/>
  <c r="H17" i="1"/>
  <c r="H19" i="1"/>
  <c r="K20" i="1"/>
  <c r="H21" i="1"/>
  <c r="H18" i="1"/>
  <c r="M15" i="1"/>
  <c r="H15" i="1"/>
  <c r="M3" i="1"/>
  <c r="H11" i="1"/>
  <c r="K17" i="1" l="1"/>
  <c r="H6" i="1"/>
  <c r="H9" i="1"/>
  <c r="H7" i="1"/>
  <c r="K5" i="1" l="1"/>
  <c r="K8" i="1" s="1"/>
</calcChain>
</file>

<file path=xl/sharedStrings.xml><?xml version="1.0" encoding="utf-8"?>
<sst xmlns="http://schemas.openxmlformats.org/spreadsheetml/2006/main" count="40" uniqueCount="19">
  <si>
    <t>KL/r</t>
  </si>
  <si>
    <t>L</t>
  </si>
  <si>
    <t>K</t>
  </si>
  <si>
    <t>*</t>
  </si>
  <si>
    <t>so</t>
  </si>
  <si>
    <t>r</t>
  </si>
  <si>
    <t>Fe</t>
  </si>
  <si>
    <t>E</t>
  </si>
  <si>
    <t>Fy</t>
  </si>
  <si>
    <t>4.71*sqrt(E/Fy)</t>
  </si>
  <si>
    <t>Fcr</t>
  </si>
  <si>
    <t>Load</t>
  </si>
  <si>
    <t>Pu</t>
  </si>
  <si>
    <t>Gross Area Ag</t>
  </si>
  <si>
    <t>Method</t>
  </si>
  <si>
    <t>LRFD</t>
  </si>
  <si>
    <t>Cc</t>
  </si>
  <si>
    <t>Design Calculation</t>
  </si>
  <si>
    <t>Design Check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</si>
</sst>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4"/>
      <color rgb="FF3F3F76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17">
    <xf numFmtId="0" fontId="0" fillId="0" borderId="0" xfId="0"/>
    <xf numFmtId="0" fontId="4" fillId="0" borderId="0" xfId="0" applyFont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/>
    <xf numFmtId="0" fontId="3" fillId="2" borderId="1" xfId="1" applyFont="1" applyBorder="1"/>
    <xf numFmtId="0" fontId="2" fillId="2" borderId="1" xfId="1" applyBorder="1"/>
    <xf numFmtId="0" fontId="4" fillId="3" borderId="2" xfId="2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3">
    <cellStyle name="Input" xfId="1" builtinId="20"/>
    <cellStyle name="Normal" xfId="0" builtinId="0"/>
    <cellStyle name="Note" xfId="2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M23"/>
  <sheetViews>
    <sheetView tabSelected="1" topLeftCell="A4" workbookViewId="0">
      <selection activeCell="O8" sqref="O8"/>
    </sheetView>
  </sheetViews>
  <sheetFormatPr defaultRowHeight="18.75" x14ac:dyDescent="0.3"/>
  <cols>
    <col min="1" max="5" width="9.140625" style="1"/>
    <col min="6" max="6" width="10" style="1" bestFit="1" customWidth="1"/>
    <col min="7" max="7" width="18.85546875" style="1" bestFit="1" customWidth="1"/>
    <col min="8" max="8" width="10.7109375" style="1" bestFit="1" customWidth="1"/>
    <col min="9" max="9" width="9.140625" style="1"/>
    <col min="10" max="10" width="13.5703125" style="1" bestFit="1" customWidth="1"/>
    <col min="11" max="11" width="15" style="1" bestFit="1" customWidth="1"/>
    <col min="12" max="16384" width="9.140625" style="1"/>
  </cols>
  <sheetData>
    <row r="1" spans="6:13" x14ac:dyDescent="0.3">
      <c r="F1" s="14" t="s">
        <v>17</v>
      </c>
      <c r="G1" s="15"/>
      <c r="H1" s="15"/>
      <c r="I1" s="15"/>
      <c r="J1" s="15"/>
      <c r="K1" s="15"/>
      <c r="L1" s="15"/>
      <c r="M1" s="16"/>
    </row>
    <row r="2" spans="6:13" x14ac:dyDescent="0.3">
      <c r="F2" s="2" t="s">
        <v>14</v>
      </c>
      <c r="G2" s="3" t="s">
        <v>15</v>
      </c>
      <c r="H2" s="3"/>
      <c r="I2" s="3"/>
      <c r="J2" s="3"/>
      <c r="K2" s="3"/>
      <c r="L2" s="3"/>
      <c r="M2" s="4"/>
    </row>
    <row r="3" spans="6:13" x14ac:dyDescent="0.3">
      <c r="F3" s="2" t="s">
        <v>3</v>
      </c>
      <c r="G3" s="5" t="s">
        <v>1</v>
      </c>
      <c r="H3" s="3">
        <f>14*12</f>
        <v>168</v>
      </c>
      <c r="I3" s="3"/>
      <c r="J3" s="6" t="s">
        <v>8</v>
      </c>
      <c r="K3" s="3">
        <v>50</v>
      </c>
      <c r="L3" s="6" t="s">
        <v>16</v>
      </c>
      <c r="M3" s="4">
        <f>PI()*SQRT(2*H8/K3)</f>
        <v>106.99879020467314</v>
      </c>
    </row>
    <row r="4" spans="6:13" x14ac:dyDescent="0.3">
      <c r="F4" s="2" t="s">
        <v>3</v>
      </c>
      <c r="G4" s="6" t="s">
        <v>2</v>
      </c>
      <c r="H4" s="3">
        <v>1</v>
      </c>
      <c r="I4" s="3"/>
      <c r="J4" s="3"/>
      <c r="K4" s="3"/>
      <c r="L4" s="3"/>
      <c r="M4" s="4"/>
    </row>
    <row r="5" spans="6:13" x14ac:dyDescent="0.3">
      <c r="F5" s="2" t="s">
        <v>3</v>
      </c>
      <c r="G5" s="6" t="s">
        <v>0</v>
      </c>
      <c r="H5" s="3">
        <v>80</v>
      </c>
      <c r="I5" s="3"/>
      <c r="J5" s="6" t="s">
        <v>10</v>
      </c>
      <c r="K5" s="3">
        <f>IF(H5&gt;=H6,0.877*H9,K3*(0.658^(K3/H9)))</f>
        <v>31.314225308609629</v>
      </c>
      <c r="L5" s="3"/>
      <c r="M5" s="4"/>
    </row>
    <row r="6" spans="6:13" x14ac:dyDescent="0.3">
      <c r="F6" s="2"/>
      <c r="G6" s="3" t="s">
        <v>9</v>
      </c>
      <c r="H6" s="3">
        <f>4.71*SQRT(H8/K3)</f>
        <v>113.43182093222343</v>
      </c>
      <c r="I6" s="3"/>
      <c r="J6" s="3"/>
      <c r="K6" s="3"/>
      <c r="L6" s="3"/>
      <c r="M6" s="4"/>
    </row>
    <row r="7" spans="6:13" x14ac:dyDescent="0.3">
      <c r="F7" s="2" t="s">
        <v>4</v>
      </c>
      <c r="G7" s="7" t="s">
        <v>5</v>
      </c>
      <c r="H7" s="8">
        <f>H4*H3/H5</f>
        <v>2.1</v>
      </c>
      <c r="I7" s="3"/>
      <c r="J7" s="3"/>
      <c r="K7" s="3"/>
      <c r="L7" s="3"/>
      <c r="M7" s="4"/>
    </row>
    <row r="8" spans="6:13" x14ac:dyDescent="0.3">
      <c r="F8" s="2"/>
      <c r="G8" s="7" t="s">
        <v>7</v>
      </c>
      <c r="H8" s="3">
        <v>29000</v>
      </c>
      <c r="I8" s="3"/>
      <c r="J8" s="9" t="s">
        <v>13</v>
      </c>
      <c r="K8" s="10">
        <f>IF(G2="LRFD",H11/(0.9*K5),H11*1.67/K5)</f>
        <v>10.999615703401796</v>
      </c>
      <c r="L8" s="3"/>
      <c r="M8" s="4"/>
    </row>
    <row r="9" spans="6:13" x14ac:dyDescent="0.3">
      <c r="F9" s="2"/>
      <c r="G9" s="7" t="s">
        <v>6</v>
      </c>
      <c r="H9" s="3">
        <f>PI()^2*H8/H5^2</f>
        <v>44.72164494243615</v>
      </c>
      <c r="I9" s="3"/>
      <c r="J9" s="9"/>
      <c r="K9" s="10"/>
      <c r="L9" s="3"/>
      <c r="M9" s="4"/>
    </row>
    <row r="10" spans="6:13" x14ac:dyDescent="0.3">
      <c r="F10" s="2"/>
      <c r="G10" s="3"/>
      <c r="H10" s="3"/>
      <c r="I10" s="3"/>
      <c r="J10" s="3"/>
      <c r="K10" s="3"/>
      <c r="L10" s="3"/>
      <c r="M10" s="4"/>
    </row>
    <row r="11" spans="6:13" ht="19.5" thickBot="1" x14ac:dyDescent="0.35">
      <c r="F11" s="11" t="s">
        <v>11</v>
      </c>
      <c r="G11" s="12" t="s">
        <v>12</v>
      </c>
      <c r="H11" s="12">
        <f>310</f>
        <v>310</v>
      </c>
      <c r="I11" s="12"/>
      <c r="J11" s="12"/>
      <c r="K11" s="12"/>
      <c r="L11" s="12"/>
      <c r="M11" s="13"/>
    </row>
    <row r="12" spans="6:13" ht="19.5" thickBot="1" x14ac:dyDescent="0.35"/>
    <row r="13" spans="6:13" x14ac:dyDescent="0.3">
      <c r="F13" s="14" t="s">
        <v>18</v>
      </c>
      <c r="G13" s="15"/>
      <c r="H13" s="15"/>
      <c r="I13" s="15"/>
      <c r="J13" s="15"/>
      <c r="K13" s="15"/>
      <c r="L13" s="15"/>
      <c r="M13" s="16"/>
    </row>
    <row r="14" spans="6:13" x14ac:dyDescent="0.3">
      <c r="F14" s="2" t="s">
        <v>14</v>
      </c>
      <c r="G14" s="3" t="s">
        <v>15</v>
      </c>
      <c r="H14" s="3"/>
      <c r="I14" s="3"/>
      <c r="J14" s="3"/>
      <c r="K14" s="3"/>
      <c r="L14" s="3"/>
      <c r="M14" s="4"/>
    </row>
    <row r="15" spans="6:13" x14ac:dyDescent="0.3">
      <c r="F15" s="2" t="s">
        <v>3</v>
      </c>
      <c r="G15" s="5" t="s">
        <v>1</v>
      </c>
      <c r="H15" s="3">
        <f>28*12</f>
        <v>336</v>
      </c>
      <c r="I15" s="3"/>
      <c r="J15" s="6" t="s">
        <v>8</v>
      </c>
      <c r="K15" s="3">
        <v>50</v>
      </c>
      <c r="L15" s="6" t="s">
        <v>16</v>
      </c>
      <c r="M15" s="4">
        <f>PI()*SQRT(2*H20/K15)</f>
        <v>106.99879020467314</v>
      </c>
    </row>
    <row r="16" spans="6:13" x14ac:dyDescent="0.3">
      <c r="F16" s="2" t="s">
        <v>3</v>
      </c>
      <c r="G16" s="6" t="s">
        <v>2</v>
      </c>
      <c r="H16" s="3">
        <v>1</v>
      </c>
      <c r="I16" s="3"/>
      <c r="J16" s="3"/>
      <c r="K16" s="3"/>
      <c r="L16" s="3"/>
      <c r="M16" s="4"/>
    </row>
    <row r="17" spans="6:13" x14ac:dyDescent="0.3">
      <c r="F17" s="2" t="s">
        <v>3</v>
      </c>
      <c r="G17" s="6" t="s">
        <v>0</v>
      </c>
      <c r="H17" s="3">
        <f>H16*H15/H19</f>
        <v>112</v>
      </c>
      <c r="I17" s="3"/>
      <c r="J17" s="6" t="s">
        <v>10</v>
      </c>
      <c r="K17" s="3">
        <f>IF(H17&gt;=H18,0.877*H21,K15*(0.658^(K15/H21)))</f>
        <v>19.98216188292318</v>
      </c>
      <c r="L17" s="3"/>
      <c r="M17" s="4"/>
    </row>
    <row r="18" spans="6:13" x14ac:dyDescent="0.3">
      <c r="F18" s="2"/>
      <c r="G18" s="3" t="s">
        <v>9</v>
      </c>
      <c r="H18" s="3">
        <f>4.71*SQRT(H20/K15)</f>
        <v>113.43182093222343</v>
      </c>
      <c r="I18" s="3"/>
      <c r="J18" s="3"/>
      <c r="K18" s="3"/>
      <c r="L18" s="3"/>
      <c r="M18" s="4"/>
    </row>
    <row r="19" spans="6:13" x14ac:dyDescent="0.3">
      <c r="F19" s="2" t="s">
        <v>4</v>
      </c>
      <c r="G19" s="7" t="s">
        <v>5</v>
      </c>
      <c r="H19" s="8">
        <f>3</f>
        <v>3</v>
      </c>
      <c r="I19" s="3"/>
      <c r="J19" s="3"/>
      <c r="K19" s="3"/>
      <c r="L19" s="3"/>
      <c r="M19" s="4"/>
    </row>
    <row r="20" spans="6:13" x14ac:dyDescent="0.3">
      <c r="F20" s="2"/>
      <c r="G20" s="7" t="s">
        <v>7</v>
      </c>
      <c r="H20" s="3">
        <v>29000</v>
      </c>
      <c r="I20" s="3"/>
      <c r="J20" s="9" t="s">
        <v>13</v>
      </c>
      <c r="K20" s="10">
        <f>14</f>
        <v>14</v>
      </c>
      <c r="L20" s="3"/>
      <c r="M20" s="4"/>
    </row>
    <row r="21" spans="6:13" x14ac:dyDescent="0.3">
      <c r="F21" s="2"/>
      <c r="G21" s="7" t="s">
        <v>6</v>
      </c>
      <c r="H21" s="3">
        <f>PI()^2*H20/H17^2</f>
        <v>22.817165786957219</v>
      </c>
      <c r="I21" s="3"/>
      <c r="J21" s="9"/>
      <c r="K21" s="10"/>
      <c r="L21" s="3"/>
      <c r="M21" s="4"/>
    </row>
    <row r="22" spans="6:13" x14ac:dyDescent="0.3">
      <c r="F22" s="2"/>
      <c r="G22" s="3"/>
      <c r="H22" s="3"/>
      <c r="I22" s="3"/>
      <c r="J22" s="3"/>
      <c r="K22" s="3"/>
      <c r="L22" s="3"/>
      <c r="M22" s="4"/>
    </row>
    <row r="23" spans="6:13" ht="19.5" thickBot="1" x14ac:dyDescent="0.35">
      <c r="F23" s="11" t="s">
        <v>11</v>
      </c>
      <c r="G23" s="12" t="s">
        <v>12</v>
      </c>
      <c r="H23" s="12">
        <f>IF(G14="LRFD",0.9*K20*K17,K20*K17/1.67)</f>
        <v>251.77523972483206</v>
      </c>
      <c r="I23" s="12"/>
      <c r="J23" s="12"/>
      <c r="K23" s="12"/>
      <c r="L23" s="12"/>
      <c r="M23" s="13"/>
    </row>
  </sheetData>
  <mergeCells count="6">
    <mergeCell ref="J8:J9"/>
    <mergeCell ref="K8:K9"/>
    <mergeCell ref="F1:M1"/>
    <mergeCell ref="F13:M13"/>
    <mergeCell ref="J20:J21"/>
    <mergeCell ref="K20:K2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Compresion Member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2016-05-06T12:46:48Z</dcterms:modified>
</cp:coreProperties>
</file>