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Exp 08" sheetId="2" state="hidden" r:id="rId1"/>
    <sheet name="Exp 10" sheetId="1" r:id="rId2"/>
  </sheets>
  <calcPr calcId="152511"/>
</workbook>
</file>

<file path=xl/calcChain.xml><?xml version="1.0" encoding="utf-8"?>
<calcChain xmlns="http://schemas.openxmlformats.org/spreadsheetml/2006/main">
  <c r="F28" i="1" l="1"/>
  <c r="E28" i="1"/>
  <c r="B6" i="1"/>
  <c r="D28" i="1"/>
  <c r="C32" i="1"/>
  <c r="C30" i="1"/>
  <c r="C28" i="1"/>
  <c r="E21" i="1"/>
  <c r="G18" i="1"/>
  <c r="G15" i="1"/>
  <c r="G12" i="1"/>
  <c r="E20" i="1"/>
  <c r="E19" i="1"/>
  <c r="E17" i="1"/>
  <c r="E13" i="1"/>
  <c r="F20" i="1"/>
  <c r="F19" i="1"/>
  <c r="E18" i="1"/>
  <c r="F18" i="1" s="1"/>
  <c r="M4" i="1"/>
  <c r="M5" i="1" s="1"/>
  <c r="M6" i="1" s="1"/>
  <c r="M7" i="1" s="1"/>
  <c r="M8" i="1" s="1"/>
  <c r="M9" i="1" s="1"/>
  <c r="M10" i="1" s="1"/>
  <c r="M11" i="1" s="1"/>
  <c r="M12" i="1" s="1"/>
  <c r="N4" i="1"/>
  <c r="N5" i="1" s="1"/>
  <c r="N6" i="1" s="1"/>
  <c r="N7" i="1" s="1"/>
  <c r="N8" i="1" s="1"/>
  <c r="N9" i="1" s="1"/>
  <c r="N10" i="1" s="1"/>
  <c r="N11" i="1" s="1"/>
  <c r="N12" i="1" s="1"/>
  <c r="D4" i="1"/>
  <c r="D5" i="1" s="1"/>
  <c r="F13" i="1" l="1"/>
  <c r="E12" i="1"/>
  <c r="F12" i="1" s="1"/>
  <c r="E15" i="1"/>
  <c r="F15" i="1" s="1"/>
  <c r="E16" i="1"/>
  <c r="F16" i="1" s="1"/>
  <c r="F17" i="1"/>
  <c r="E14" i="1"/>
  <c r="F14" i="1" s="1"/>
  <c r="H18" i="1" l="1"/>
  <c r="H12" i="1"/>
  <c r="H15" i="1" l="1"/>
  <c r="I12" i="1" s="1"/>
</calcChain>
</file>

<file path=xl/sharedStrings.xml><?xml version="1.0" encoding="utf-8"?>
<sst xmlns="http://schemas.openxmlformats.org/spreadsheetml/2006/main" count="47" uniqueCount="37">
  <si>
    <t>Flume Width,B</t>
  </si>
  <si>
    <t>Current met. Const a</t>
  </si>
  <si>
    <t>Total Depth of Flow,Y</t>
  </si>
  <si>
    <t>Current met. Const b</t>
  </si>
  <si>
    <t>Location</t>
  </si>
  <si>
    <t>Current meter reading</t>
  </si>
  <si>
    <t>Point velocity v (m/s)</t>
  </si>
  <si>
    <t>at 0.2 Y</t>
  </si>
  <si>
    <t>at 0.6 Y</t>
  </si>
  <si>
    <t>at 0.8 Y</t>
  </si>
  <si>
    <t>Time of observation t</t>
  </si>
  <si>
    <t>No of revolution N</t>
  </si>
  <si>
    <t>revolution per sec n</t>
  </si>
  <si>
    <t>a</t>
  </si>
  <si>
    <t>b</t>
  </si>
  <si>
    <t>Experiment 10 Data Sheet</t>
  </si>
  <si>
    <t>Width of each strip</t>
  </si>
  <si>
    <t>Location of current meter</t>
  </si>
  <si>
    <t>Horizontal</t>
  </si>
  <si>
    <t>At middle of 2nd strip</t>
  </si>
  <si>
    <t>At middle of 1st Strip</t>
  </si>
  <si>
    <t>At middle of 3rd strip</t>
  </si>
  <si>
    <t>Depth mean velocity vi (m/s)</t>
  </si>
  <si>
    <r>
      <t>Discharge through the strip Qi=</t>
    </r>
    <r>
      <rPr>
        <sz val="14"/>
        <color theme="1"/>
        <rFont val="Calibri"/>
        <family val="2"/>
      </rPr>
      <t>∆</t>
    </r>
    <r>
      <rPr>
        <sz val="14"/>
        <color theme="1"/>
        <rFont val="Times New Roman"/>
        <family val="1"/>
      </rPr>
      <t>A*Vi (m^3/s)</t>
    </r>
  </si>
  <si>
    <r>
      <t xml:space="preserve">Area of each strip, </t>
    </r>
    <r>
      <rPr>
        <sz val="14"/>
        <color theme="1"/>
        <rFont val="Calibri"/>
        <family val="2"/>
      </rPr>
      <t>∆</t>
    </r>
    <r>
      <rPr>
        <sz val="14"/>
        <color theme="1"/>
        <rFont val="Times New Roman"/>
        <family val="1"/>
      </rPr>
      <t>A</t>
    </r>
  </si>
  <si>
    <t>Total Discharge Q (m^3/s)</t>
  </si>
  <si>
    <t>So mean velocity of the stream = v = Q/sum(A)</t>
  </si>
  <si>
    <t>Calculation of n &amp; C</t>
  </si>
  <si>
    <t>Strip</t>
  </si>
  <si>
    <t>Point Velocity</t>
  </si>
  <si>
    <t>x</t>
  </si>
  <si>
    <t>Average x</t>
  </si>
  <si>
    <t>Manning's n</t>
  </si>
  <si>
    <t>Chezy's C</t>
  </si>
  <si>
    <t>V 0.8</t>
  </si>
  <si>
    <t>V 0.2</t>
  </si>
  <si>
    <t>Hydraulic radius,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</si>
</sst>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71" formatCode="0.000000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b/>
      <sz val="11"/>
      <name val="Calibri"/>
      <family val="2"/>
      <scheme val="minor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b/>
      <sz val="15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8" applyNumberFormat="0" applyFill="0" applyAlignment="0" applyProtection="0"/>
  </cellStyleXfs>
  <cellXfs count="70">
    <xf numFmtId="0" fontId="0" fillId="0" borderId="0" xfId="0"/>
    <xf numFmtId="0" fontId="2" fillId="0" borderId="0" xfId="0" applyFont="1"/>
    <xf numFmtId="2" fontId="2" fillId="4" borderId="2" xfId="0" applyNumberFormat="1" applyFont="1" applyFill="1" applyBorder="1"/>
    <xf numFmtId="1" fontId="2" fillId="4" borderId="2" xfId="0" applyNumberFormat="1" applyFont="1" applyFill="1" applyBorder="1"/>
    <xf numFmtId="0" fontId="5" fillId="0" borderId="0" xfId="0" applyFont="1"/>
    <xf numFmtId="0" fontId="6" fillId="0" borderId="0" xfId="0" applyFont="1" applyBorder="1"/>
    <xf numFmtId="165" fontId="6" fillId="0" borderId="0" xfId="0" applyNumberFormat="1" applyFont="1" applyBorder="1"/>
    <xf numFmtId="0" fontId="2" fillId="0" borderId="0" xfId="0" applyFont="1" applyAlignment="1">
      <alignment horizontal="center"/>
    </xf>
    <xf numFmtId="164" fontId="2" fillId="4" borderId="2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7" fillId="6" borderId="8" xfId="2" applyFill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5" xfId="0" applyNumberFormat="1" applyFont="1" applyFill="1" applyBorder="1" applyAlignment="1">
      <alignment horizontal="center" vertical="center"/>
    </xf>
    <xf numFmtId="165" fontId="2" fillId="8" borderId="3" xfId="0" applyNumberFormat="1" applyFont="1" applyFill="1" applyBorder="1" applyAlignment="1">
      <alignment horizontal="center" vertical="center"/>
    </xf>
    <xf numFmtId="165" fontId="2" fillId="8" borderId="4" xfId="0" applyNumberFormat="1" applyFont="1" applyFill="1" applyBorder="1" applyAlignment="1">
      <alignment horizontal="center" vertical="center"/>
    </xf>
    <xf numFmtId="165" fontId="2" fillId="8" borderId="5" xfId="0" applyNumberFormat="1" applyFont="1" applyFill="1" applyBorder="1" applyAlignment="1">
      <alignment horizontal="center" vertical="center"/>
    </xf>
    <xf numFmtId="165" fontId="2" fillId="9" borderId="3" xfId="0" applyNumberFormat="1" applyFont="1" applyFill="1" applyBorder="1" applyAlignment="1">
      <alignment horizontal="center" vertical="center"/>
    </xf>
    <xf numFmtId="165" fontId="2" fillId="9" borderId="4" xfId="0" applyNumberFormat="1" applyFont="1" applyFill="1" applyBorder="1" applyAlignment="1">
      <alignment horizontal="center" vertical="center"/>
    </xf>
    <xf numFmtId="165" fontId="2" fillId="9" borderId="5" xfId="0" applyNumberFormat="1" applyFont="1" applyFill="1" applyBorder="1" applyAlignment="1">
      <alignment horizontal="center" vertical="center"/>
    </xf>
    <xf numFmtId="0" fontId="2" fillId="8" borderId="2" xfId="0" applyFont="1" applyFill="1" applyBorder="1"/>
    <xf numFmtId="1" fontId="2" fillId="8" borderId="2" xfId="0" applyNumberFormat="1" applyFont="1" applyFill="1" applyBorder="1"/>
    <xf numFmtId="2" fontId="2" fillId="8" borderId="2" xfId="0" applyNumberFormat="1" applyFont="1" applyFill="1" applyBorder="1"/>
    <xf numFmtId="164" fontId="2" fillId="8" borderId="2" xfId="0" applyNumberFormat="1" applyFont="1" applyFill="1" applyBorder="1"/>
    <xf numFmtId="0" fontId="2" fillId="4" borderId="2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165" fontId="4" fillId="5" borderId="15" xfId="1" applyNumberFormat="1" applyFont="1" applyFill="1" applyBorder="1"/>
    <xf numFmtId="165" fontId="2" fillId="0" borderId="0" xfId="0" applyNumberFormat="1" applyFont="1"/>
    <xf numFmtId="165" fontId="8" fillId="5" borderId="16" xfId="1" applyNumberFormat="1" applyFont="1" applyFill="1" applyBorder="1"/>
    <xf numFmtId="164" fontId="2" fillId="9" borderId="5" xfId="0" applyNumberFormat="1" applyFont="1" applyFill="1" applyBorder="1"/>
    <xf numFmtId="164" fontId="2" fillId="9" borderId="4" xfId="0" applyNumberFormat="1" applyFont="1" applyFill="1" applyBorder="1" applyAlignment="1">
      <alignment horizontal="center" vertical="center"/>
    </xf>
    <xf numFmtId="164" fontId="2" fillId="9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/>
    </xf>
    <xf numFmtId="165" fontId="8" fillId="5" borderId="15" xfId="1" applyNumberFormat="1" applyFont="1" applyFill="1" applyBorder="1"/>
    <xf numFmtId="0" fontId="2" fillId="7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2" fillId="9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165" fontId="2" fillId="6" borderId="3" xfId="0" applyNumberFormat="1" applyFont="1" applyFill="1" applyBorder="1" applyAlignment="1">
      <alignment horizontal="center" vertical="center"/>
    </xf>
    <xf numFmtId="165" fontId="2" fillId="6" borderId="4" xfId="0" applyNumberFormat="1" applyFont="1" applyFill="1" applyBorder="1" applyAlignment="1">
      <alignment horizontal="center" vertical="center"/>
    </xf>
    <xf numFmtId="165" fontId="2" fillId="6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71" fontId="2" fillId="4" borderId="3" xfId="0" applyNumberFormat="1" applyFont="1" applyFill="1" applyBorder="1" applyAlignment="1">
      <alignment horizontal="center" vertical="center"/>
    </xf>
    <xf numFmtId="171" fontId="2" fillId="4" borderId="4" xfId="0" applyNumberFormat="1" applyFont="1" applyFill="1" applyBorder="1" applyAlignment="1">
      <alignment horizontal="center" vertical="center"/>
    </xf>
    <xf numFmtId="171" fontId="2" fillId="4" borderId="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5" fontId="5" fillId="10" borderId="6" xfId="0" applyNumberFormat="1" applyFont="1" applyFill="1" applyBorder="1" applyAlignment="1">
      <alignment horizontal="center"/>
    </xf>
    <xf numFmtId="165" fontId="5" fillId="10" borderId="0" xfId="0" applyNumberFormat="1" applyFont="1" applyFill="1" applyAlignment="1">
      <alignment horizontal="center"/>
    </xf>
  </cellXfs>
  <cellStyles count="3">
    <cellStyle name="Calculation" xfId="1" builtinId="22"/>
    <cellStyle name="Heading 1" xfId="2" builtinId="1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204787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544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workbookViewId="0">
      <pane ySplit="3" topLeftCell="A4" activePane="bottomLeft" state="frozen"/>
      <selection pane="bottomLeft" activeCell="E6" sqref="E6"/>
    </sheetView>
  </sheetViews>
  <sheetFormatPr defaultRowHeight="18.75" x14ac:dyDescent="0.3"/>
  <cols>
    <col min="1" max="1" width="26.28515625" style="1" bestFit="1" customWidth="1"/>
    <col min="2" max="2" width="20.7109375" style="1" customWidth="1"/>
    <col min="3" max="3" width="25.5703125" style="1" bestFit="1" customWidth="1"/>
    <col min="4" max="4" width="15.28515625" style="1" bestFit="1" customWidth="1"/>
    <col min="5" max="5" width="15.85546875" style="1" bestFit="1" customWidth="1"/>
    <col min="6" max="6" width="12.7109375" style="1" customWidth="1"/>
    <col min="7" max="7" width="12.140625" style="1" customWidth="1"/>
    <col min="8" max="8" width="13.5703125" style="1" customWidth="1"/>
    <col min="9" max="9" width="12.5703125" style="1" customWidth="1"/>
    <col min="10" max="16384" width="9.140625" style="1"/>
  </cols>
  <sheetData>
    <row r="1" spans="1:15" ht="19.5" thickBot="1" x14ac:dyDescent="0.35">
      <c r="B1" s="10" t="s">
        <v>15</v>
      </c>
      <c r="C1" s="10"/>
      <c r="D1" s="10"/>
      <c r="E1" s="10"/>
      <c r="F1" s="10"/>
      <c r="G1" s="10"/>
      <c r="H1" s="10"/>
    </row>
    <row r="2" spans="1:15" ht="20.25" thickTop="1" thickBot="1" x14ac:dyDescent="0.35">
      <c r="B2" s="10"/>
      <c r="C2" s="10"/>
      <c r="D2" s="10"/>
      <c r="E2" s="10"/>
      <c r="F2" s="10"/>
      <c r="G2" s="10"/>
      <c r="H2" s="10"/>
    </row>
    <row r="3" spans="1:15" ht="19.5" thickTop="1" x14ac:dyDescent="0.3">
      <c r="L3" s="4"/>
      <c r="M3" s="5" t="s">
        <v>13</v>
      </c>
      <c r="N3" s="5" t="s">
        <v>14</v>
      </c>
      <c r="O3" s="4"/>
    </row>
    <row r="4" spans="1:15" x14ac:dyDescent="0.3">
      <c r="A4" s="42" t="s">
        <v>0</v>
      </c>
      <c r="B4" s="45">
        <v>0.76200000000000001</v>
      </c>
      <c r="C4" s="41" t="s">
        <v>16</v>
      </c>
      <c r="D4" s="43">
        <f>B4/3</f>
        <v>0.254</v>
      </c>
      <c r="L4" s="4"/>
      <c r="M4" s="5">
        <f>B7</f>
        <v>0.13339999999999999</v>
      </c>
      <c r="N4" s="6">
        <f>D7</f>
        <v>2.9000000000000001E-2</v>
      </c>
      <c r="O4" s="4"/>
    </row>
    <row r="5" spans="1:15" x14ac:dyDescent="0.3">
      <c r="A5" s="42" t="s">
        <v>2</v>
      </c>
      <c r="B5" s="45">
        <v>0.38500000000000001</v>
      </c>
      <c r="C5" s="41" t="s">
        <v>24</v>
      </c>
      <c r="D5" s="43">
        <f>D4*B5</f>
        <v>9.7790000000000002E-2</v>
      </c>
      <c r="L5" s="4"/>
      <c r="M5" s="5">
        <f>M4</f>
        <v>0.13339999999999999</v>
      </c>
      <c r="N5" s="6">
        <f>N4</f>
        <v>2.9000000000000001E-2</v>
      </c>
      <c r="O5" s="4"/>
    </row>
    <row r="6" spans="1:15" x14ac:dyDescent="0.3">
      <c r="A6" s="7" t="s">
        <v>36</v>
      </c>
      <c r="B6" s="62">
        <f>(B4*B5)/(B4+2*B5)</f>
        <v>0.19149477806788512</v>
      </c>
      <c r="C6" s="7"/>
      <c r="D6" s="44"/>
      <c r="L6" s="4"/>
      <c r="M6" s="5">
        <f t="shared" ref="K6:M11" si="0">M5</f>
        <v>0.13339999999999999</v>
      </c>
      <c r="N6" s="6">
        <f t="shared" ref="L6:N11" si="1">N5</f>
        <v>2.9000000000000001E-2</v>
      </c>
      <c r="O6" s="4"/>
    </row>
    <row r="7" spans="1:15" x14ac:dyDescent="0.3">
      <c r="A7" s="42" t="s">
        <v>1</v>
      </c>
      <c r="B7" s="45">
        <v>0.13339999999999999</v>
      </c>
      <c r="C7" s="42" t="s">
        <v>3</v>
      </c>
      <c r="D7" s="51">
        <v>2.9000000000000001E-2</v>
      </c>
      <c r="L7" s="4"/>
      <c r="M7" s="5">
        <f t="shared" si="0"/>
        <v>0.13339999999999999</v>
      </c>
      <c r="N7" s="6">
        <f t="shared" si="1"/>
        <v>2.9000000000000001E-2</v>
      </c>
      <c r="O7" s="4"/>
    </row>
    <row r="8" spans="1:15" ht="19.5" thickBot="1" x14ac:dyDescent="0.35">
      <c r="C8" s="7"/>
      <c r="L8" s="4"/>
      <c r="M8" s="5">
        <f t="shared" si="0"/>
        <v>0.13339999999999999</v>
      </c>
      <c r="N8" s="6">
        <f t="shared" si="1"/>
        <v>2.9000000000000001E-2</v>
      </c>
      <c r="O8" s="4"/>
    </row>
    <row r="9" spans="1:15" ht="31.5" customHeight="1" x14ac:dyDescent="0.3">
      <c r="A9" s="28" t="s">
        <v>17</v>
      </c>
      <c r="B9" s="29"/>
      <c r="C9" s="28" t="s">
        <v>5</v>
      </c>
      <c r="D9" s="32"/>
      <c r="E9" s="32"/>
      <c r="F9" s="38" t="s">
        <v>6</v>
      </c>
      <c r="G9" s="38" t="s">
        <v>22</v>
      </c>
      <c r="H9" s="38" t="s">
        <v>23</v>
      </c>
      <c r="I9" s="38" t="s">
        <v>25</v>
      </c>
      <c r="J9" s="4"/>
      <c r="M9" s="5">
        <f>M8</f>
        <v>0.13339999999999999</v>
      </c>
      <c r="N9" s="6">
        <f>N8</f>
        <v>2.9000000000000001E-2</v>
      </c>
    </row>
    <row r="10" spans="1:15" ht="19.5" thickBot="1" x14ac:dyDescent="0.35">
      <c r="A10" s="30"/>
      <c r="B10" s="31"/>
      <c r="C10" s="30"/>
      <c r="D10" s="33"/>
      <c r="E10" s="33"/>
      <c r="F10" s="39"/>
      <c r="G10" s="39"/>
      <c r="H10" s="39"/>
      <c r="I10" s="39"/>
      <c r="J10" s="4"/>
      <c r="M10" s="5">
        <f>M9</f>
        <v>0.13339999999999999</v>
      </c>
      <c r="N10" s="6">
        <f>N9</f>
        <v>2.9000000000000001E-2</v>
      </c>
    </row>
    <row r="11" spans="1:15" ht="43.5" customHeight="1" thickBot="1" x14ac:dyDescent="0.35">
      <c r="A11" s="9" t="s">
        <v>18</v>
      </c>
      <c r="B11" s="27" t="s">
        <v>4</v>
      </c>
      <c r="C11" s="49" t="s">
        <v>11</v>
      </c>
      <c r="D11" s="49" t="s">
        <v>10</v>
      </c>
      <c r="E11" s="36" t="s">
        <v>12</v>
      </c>
      <c r="F11" s="40"/>
      <c r="G11" s="40"/>
      <c r="H11" s="40"/>
      <c r="I11" s="40"/>
      <c r="J11" s="4"/>
      <c r="M11" s="5">
        <f>M10</f>
        <v>0.13339999999999999</v>
      </c>
      <c r="N11" s="6">
        <f>N10</f>
        <v>2.9000000000000001E-2</v>
      </c>
    </row>
    <row r="12" spans="1:15" x14ac:dyDescent="0.3">
      <c r="A12" s="11" t="s">
        <v>20</v>
      </c>
      <c r="B12" s="26" t="s">
        <v>7</v>
      </c>
      <c r="C12" s="3">
        <v>83</v>
      </c>
      <c r="D12" s="2">
        <v>14.7</v>
      </c>
      <c r="E12" s="8">
        <f>C12/D12</f>
        <v>5.646258503401361</v>
      </c>
      <c r="F12" s="37">
        <f>M4*E12+N4</f>
        <v>0.78221088435374153</v>
      </c>
      <c r="G12" s="34">
        <f>F13</f>
        <v>0.7989597315436241</v>
      </c>
      <c r="H12" s="12">
        <f>D5*G12</f>
        <v>7.8130272147651003E-2</v>
      </c>
      <c r="I12" s="50">
        <f>SUM(H12,H15,H18)</f>
        <v>0.23475853309530201</v>
      </c>
      <c r="J12" s="4"/>
      <c r="K12" s="4"/>
      <c r="L12" s="4"/>
      <c r="M12" s="5">
        <f>M11</f>
        <v>0.13339999999999999</v>
      </c>
      <c r="N12" s="6">
        <f>N11</f>
        <v>2.9000000000000001E-2</v>
      </c>
    </row>
    <row r="13" spans="1:15" x14ac:dyDescent="0.3">
      <c r="A13" s="12"/>
      <c r="B13" s="26" t="s">
        <v>8</v>
      </c>
      <c r="C13" s="3">
        <v>86</v>
      </c>
      <c r="D13" s="2">
        <v>14.9</v>
      </c>
      <c r="E13" s="8">
        <f>C13/D13</f>
        <v>5.7718120805369129</v>
      </c>
      <c r="F13" s="37">
        <f t="shared" ref="F13:F20" si="2">M5*E13+N5</f>
        <v>0.7989597315436241</v>
      </c>
      <c r="G13" s="34"/>
      <c r="H13" s="12"/>
      <c r="I13" s="14"/>
      <c r="J13" s="4"/>
      <c r="K13" s="4"/>
      <c r="L13" s="4"/>
      <c r="M13" s="4"/>
      <c r="N13" s="4"/>
    </row>
    <row r="14" spans="1:15" x14ac:dyDescent="0.3">
      <c r="A14" s="13"/>
      <c r="B14" s="26" t="s">
        <v>9</v>
      </c>
      <c r="C14" s="3">
        <v>82</v>
      </c>
      <c r="D14" s="2">
        <v>14.9</v>
      </c>
      <c r="E14" s="8">
        <f>C14/D14</f>
        <v>5.5033557046979862</v>
      </c>
      <c r="F14" s="37">
        <f t="shared" si="2"/>
        <v>0.76314765100671134</v>
      </c>
      <c r="G14" s="35"/>
      <c r="H14" s="13"/>
      <c r="I14" s="14"/>
    </row>
    <row r="15" spans="1:15" x14ac:dyDescent="0.3">
      <c r="A15" s="16" t="s">
        <v>19</v>
      </c>
      <c r="B15" s="22" t="s">
        <v>7</v>
      </c>
      <c r="C15" s="23">
        <v>83</v>
      </c>
      <c r="D15" s="24">
        <v>14.7</v>
      </c>
      <c r="E15" s="25">
        <f t="shared" ref="E15:E20" si="3">C15/D15</f>
        <v>5.646258503401361</v>
      </c>
      <c r="F15" s="46">
        <f t="shared" si="2"/>
        <v>0.78221088435374153</v>
      </c>
      <c r="G15" s="47">
        <f>F16</f>
        <v>0.80271999999999999</v>
      </c>
      <c r="H15" s="20">
        <f>D5*G15</f>
        <v>7.8497988800000001E-2</v>
      </c>
      <c r="I15" s="14"/>
    </row>
    <row r="16" spans="1:15" x14ac:dyDescent="0.3">
      <c r="A16" s="17"/>
      <c r="B16" s="22" t="s">
        <v>8</v>
      </c>
      <c r="C16" s="23">
        <v>87</v>
      </c>
      <c r="D16" s="24">
        <v>15</v>
      </c>
      <c r="E16" s="25">
        <f t="shared" si="3"/>
        <v>5.8</v>
      </c>
      <c r="F16" s="46">
        <f t="shared" si="2"/>
        <v>0.80271999999999999</v>
      </c>
      <c r="G16" s="47"/>
      <c r="H16" s="20"/>
      <c r="I16" s="14"/>
    </row>
    <row r="17" spans="1:9" x14ac:dyDescent="0.3">
      <c r="A17" s="18"/>
      <c r="B17" s="22" t="s">
        <v>9</v>
      </c>
      <c r="C17" s="23">
        <v>83</v>
      </c>
      <c r="D17" s="24">
        <v>15.1</v>
      </c>
      <c r="E17" s="25">
        <f>C17/D17</f>
        <v>5.4966887417218544</v>
      </c>
      <c r="F17" s="46">
        <f t="shared" si="2"/>
        <v>0.76225827814569536</v>
      </c>
      <c r="G17" s="48"/>
      <c r="H17" s="21"/>
      <c r="I17" s="14"/>
    </row>
    <row r="18" spans="1:9" x14ac:dyDescent="0.3">
      <c r="A18" s="11" t="s">
        <v>21</v>
      </c>
      <c r="B18" s="26" t="s">
        <v>7</v>
      </c>
      <c r="C18" s="26">
        <v>83</v>
      </c>
      <c r="D18" s="26">
        <v>14.7</v>
      </c>
      <c r="E18" s="8">
        <f t="shared" si="3"/>
        <v>5.646258503401361</v>
      </c>
      <c r="F18" s="37">
        <f t="shared" si="2"/>
        <v>0.78221088435374153</v>
      </c>
      <c r="G18" s="34">
        <f>F19</f>
        <v>0.7989597315436241</v>
      </c>
      <c r="H18" s="12">
        <f>D5*G18</f>
        <v>7.8130272147651003E-2</v>
      </c>
      <c r="I18" s="14"/>
    </row>
    <row r="19" spans="1:9" x14ac:dyDescent="0.3">
      <c r="A19" s="12"/>
      <c r="B19" s="26" t="s">
        <v>8</v>
      </c>
      <c r="C19" s="26">
        <v>86</v>
      </c>
      <c r="D19" s="26">
        <v>14.9</v>
      </c>
      <c r="E19" s="8">
        <f>C19/D19</f>
        <v>5.7718120805369129</v>
      </c>
      <c r="F19" s="37">
        <f t="shared" si="2"/>
        <v>0.7989597315436241</v>
      </c>
      <c r="G19" s="34"/>
      <c r="H19" s="12"/>
      <c r="I19" s="14"/>
    </row>
    <row r="20" spans="1:9" x14ac:dyDescent="0.3">
      <c r="A20" s="13"/>
      <c r="B20" s="26" t="s">
        <v>9</v>
      </c>
      <c r="C20" s="26">
        <v>83</v>
      </c>
      <c r="D20" s="26">
        <v>14.9</v>
      </c>
      <c r="E20" s="8">
        <f>C20/D20</f>
        <v>5.5704697986577179</v>
      </c>
      <c r="F20" s="37">
        <f t="shared" si="2"/>
        <v>0.7721006711409395</v>
      </c>
      <c r="G20" s="35"/>
      <c r="H20" s="13"/>
      <c r="I20" s="15"/>
    </row>
    <row r="21" spans="1:9" ht="18.75" customHeight="1" x14ac:dyDescent="0.3">
      <c r="B21" s="66" t="s">
        <v>26</v>
      </c>
      <c r="C21" s="66"/>
      <c r="D21" s="66"/>
      <c r="E21" s="68">
        <f>I12/(B5*B4)</f>
        <v>0.80021315436241602</v>
      </c>
    </row>
    <row r="22" spans="1:9" x14ac:dyDescent="0.3">
      <c r="B22" s="67"/>
      <c r="C22" s="67"/>
      <c r="D22" s="67"/>
      <c r="E22" s="69"/>
    </row>
    <row r="26" spans="1:9" x14ac:dyDescent="0.3">
      <c r="A26" s="52" t="s">
        <v>27</v>
      </c>
      <c r="B26" s="52"/>
      <c r="C26" s="52"/>
    </row>
    <row r="27" spans="1:9" x14ac:dyDescent="0.3">
      <c r="A27" s="58" t="s">
        <v>28</v>
      </c>
      <c r="B27" s="58" t="s">
        <v>29</v>
      </c>
      <c r="C27" s="58" t="s">
        <v>30</v>
      </c>
      <c r="D27" s="58" t="s">
        <v>31</v>
      </c>
      <c r="E27" s="58" t="s">
        <v>32</v>
      </c>
      <c r="F27" s="58" t="s">
        <v>33</v>
      </c>
    </row>
    <row r="28" spans="1:9" x14ac:dyDescent="0.3">
      <c r="A28" s="53">
        <v>1</v>
      </c>
      <c r="B28" s="26" t="s">
        <v>35</v>
      </c>
      <c r="C28" s="11">
        <f>F12/F14</f>
        <v>1.024979744511934</v>
      </c>
      <c r="D28" s="59">
        <f>AVERAGE(C28,C30,C32)</f>
        <v>1.0214166061567858</v>
      </c>
      <c r="E28" s="63">
        <f>((D28-1)*B6^(1/6))/(6.78*(D28+0.95))</f>
        <v>1.2164717705270178E-3</v>
      </c>
      <c r="F28" s="59">
        <f>(1/E28)*B6^(1/6)</f>
        <v>624.10470136548622</v>
      </c>
    </row>
    <row r="29" spans="1:9" x14ac:dyDescent="0.3">
      <c r="A29" s="54"/>
      <c r="B29" s="26" t="s">
        <v>34</v>
      </c>
      <c r="C29" s="13"/>
      <c r="D29" s="60"/>
      <c r="E29" s="64"/>
      <c r="F29" s="60"/>
    </row>
    <row r="30" spans="1:9" x14ac:dyDescent="0.3">
      <c r="A30" s="55">
        <v>2</v>
      </c>
      <c r="B30" s="56" t="s">
        <v>35</v>
      </c>
      <c r="C30" s="19">
        <f>F15/F17</f>
        <v>1.0261756504062951</v>
      </c>
      <c r="D30" s="60"/>
      <c r="E30" s="64"/>
      <c r="F30" s="60"/>
    </row>
    <row r="31" spans="1:9" x14ac:dyDescent="0.3">
      <c r="A31" s="57"/>
      <c r="B31" s="56" t="s">
        <v>34</v>
      </c>
      <c r="C31" s="21"/>
      <c r="D31" s="60"/>
      <c r="E31" s="64"/>
      <c r="F31" s="60"/>
    </row>
    <row r="32" spans="1:9" x14ac:dyDescent="0.3">
      <c r="A32" s="53">
        <v>3</v>
      </c>
      <c r="B32" s="26" t="s">
        <v>35</v>
      </c>
      <c r="C32" s="11">
        <f>F18/F20</f>
        <v>1.0130944235521284</v>
      </c>
      <c r="D32" s="60"/>
      <c r="E32" s="64"/>
      <c r="F32" s="60"/>
    </row>
    <row r="33" spans="1:6" x14ac:dyDescent="0.3">
      <c r="A33" s="54"/>
      <c r="B33" s="26" t="s">
        <v>34</v>
      </c>
      <c r="C33" s="13"/>
      <c r="D33" s="61"/>
      <c r="E33" s="65"/>
      <c r="F33" s="61"/>
    </row>
  </sheetData>
  <mergeCells count="29">
    <mergeCell ref="D28:D33"/>
    <mergeCell ref="E28:E33"/>
    <mergeCell ref="F28:F33"/>
    <mergeCell ref="A26:C26"/>
    <mergeCell ref="A28:A29"/>
    <mergeCell ref="A30:A31"/>
    <mergeCell ref="A32:A33"/>
    <mergeCell ref="C28:C29"/>
    <mergeCell ref="C30:C31"/>
    <mergeCell ref="C32:C33"/>
    <mergeCell ref="B1:H2"/>
    <mergeCell ref="A12:A14"/>
    <mergeCell ref="C9:E10"/>
    <mergeCell ref="A15:A17"/>
    <mergeCell ref="A18:A20"/>
    <mergeCell ref="A9:B10"/>
    <mergeCell ref="G9:G11"/>
    <mergeCell ref="G12:G14"/>
    <mergeCell ref="G15:G17"/>
    <mergeCell ref="G18:G20"/>
    <mergeCell ref="H9:H11"/>
    <mergeCell ref="H12:H14"/>
    <mergeCell ref="H15:H17"/>
    <mergeCell ref="H18:H20"/>
    <mergeCell ref="B21:D22"/>
    <mergeCell ref="E21:E22"/>
    <mergeCell ref="F9:F11"/>
    <mergeCell ref="I9:I11"/>
    <mergeCell ref="I12:I2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08</vt:lpstr>
      <vt:lpstr>Exp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2016-05-09T18:09:03Z</dcterms:modified>
</cp:coreProperties>
</file>